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nysilverio.UNIFEV\Desktop\"/>
    </mc:Choice>
  </mc:AlternateContent>
  <workbookProtection workbookAlgorithmName="SHA-512" workbookHashValue="YjW+LidZnEv0mCbaXv6QLEvvkRNX6fQkMz16thaltO5zb5lAA609AZmjSDMcE49wS8f7Q9EGK/WpUB91FmZiRg==" workbookSaltValue="d6AMNDK8LxNFomrgU8BZdQ==" workbookSpinCount="100000" lockStructure="1"/>
  <bookViews>
    <workbookView xWindow="0" yWindow="0" windowWidth="20490" windowHeight="7155" firstSheet="1" activeTab="1"/>
  </bookViews>
  <sheets>
    <sheet name="Base de cálculo" sheetId="2" state="hidden" r:id="rId1"/>
    <sheet name="Proposta" sheetId="1" r:id="rId2"/>
    <sheet name="Relatório final." sheetId="4" r:id="rId3"/>
  </sheets>
  <definedNames>
    <definedName name="_xlnm.Print_Area" localSheetId="1">Proposta!$A$1:$M$155</definedName>
    <definedName name="_xlnm.Print_Area" localSheetId="2">'Relatório final.'!$A$1:$L$185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4" l="1"/>
  <c r="B2" i="4" l="1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22" i="4"/>
  <c r="AV34" i="2"/>
  <c r="AW34" i="2" s="1"/>
  <c r="AX34" i="2" s="1"/>
  <c r="AV35" i="2"/>
  <c r="AV36" i="2"/>
  <c r="AV37" i="2"/>
  <c r="AV38" i="2"/>
  <c r="AV39" i="2"/>
  <c r="AV40" i="2"/>
  <c r="AV41" i="2"/>
  <c r="AV42" i="2"/>
  <c r="AV43" i="2"/>
  <c r="AV44" i="2"/>
  <c r="AU34" i="2"/>
  <c r="AU41" i="2"/>
  <c r="AT5" i="2"/>
  <c r="AU5" i="2" s="1"/>
  <c r="AT6" i="2"/>
  <c r="AU6" i="2" s="1"/>
  <c r="AT7" i="2"/>
  <c r="AU7" i="2" s="1"/>
  <c r="AT8" i="2"/>
  <c r="AU8" i="2" s="1"/>
  <c r="AT9" i="2"/>
  <c r="AU9" i="2" s="1"/>
  <c r="AT10" i="2"/>
  <c r="AU10" i="2" s="1"/>
  <c r="AT11" i="2"/>
  <c r="AU11" i="2" s="1"/>
  <c r="AT12" i="2"/>
  <c r="AU12" i="2" s="1"/>
  <c r="AT13" i="2"/>
  <c r="AU13" i="2" s="1"/>
  <c r="AT14" i="2"/>
  <c r="AU14" i="2" s="1"/>
  <c r="AT15" i="2"/>
  <c r="AU15" i="2" s="1"/>
  <c r="AT16" i="2"/>
  <c r="AU16" i="2" s="1"/>
  <c r="AT17" i="2"/>
  <c r="AU17" i="2" s="1"/>
  <c r="AT18" i="2"/>
  <c r="AU18" i="2" s="1"/>
  <c r="AT19" i="2"/>
  <c r="AU19" i="2" s="1"/>
  <c r="AT20" i="2"/>
  <c r="AU20" i="2" s="1"/>
  <c r="AT21" i="2"/>
  <c r="AU21" i="2" s="1"/>
  <c r="AT22" i="2"/>
  <c r="AU22" i="2" s="1"/>
  <c r="AT23" i="2"/>
  <c r="AU23" i="2" s="1"/>
  <c r="AT24" i="2"/>
  <c r="AU24" i="2" s="1"/>
  <c r="AT25" i="2"/>
  <c r="AU25" i="2" s="1"/>
  <c r="AT26" i="2"/>
  <c r="AU26" i="2" s="1"/>
  <c r="AT27" i="2"/>
  <c r="AU27" i="2" s="1"/>
  <c r="AT28" i="2"/>
  <c r="AU28" i="2" s="1"/>
  <c r="AT29" i="2"/>
  <c r="AU29" i="2" s="1"/>
  <c r="AT30" i="2"/>
  <c r="AU30" i="2" s="1"/>
  <c r="AT31" i="2"/>
  <c r="AU31" i="2" s="1"/>
  <c r="AT32" i="2"/>
  <c r="AU32" i="2" s="1"/>
  <c r="AT33" i="2"/>
  <c r="AU33" i="2" s="1"/>
  <c r="AT34" i="2"/>
  <c r="AT35" i="2"/>
  <c r="AU35" i="2" s="1"/>
  <c r="AW35" i="2" s="1"/>
  <c r="AX35" i="2" s="1"/>
  <c r="AT36" i="2"/>
  <c r="AU36" i="2" s="1"/>
  <c r="AT37" i="2"/>
  <c r="AU37" i="2" s="1"/>
  <c r="AT38" i="2"/>
  <c r="AU38" i="2" s="1"/>
  <c r="AT39" i="2"/>
  <c r="AU39" i="2" s="1"/>
  <c r="AT40" i="2"/>
  <c r="AU40" i="2" s="1"/>
  <c r="AT41" i="2"/>
  <c r="AT42" i="2"/>
  <c r="AU42" i="2" s="1"/>
  <c r="AW42" i="2" s="1"/>
  <c r="AX42" i="2" s="1"/>
  <c r="AT43" i="2"/>
  <c r="AU43" i="2" s="1"/>
  <c r="AT44" i="2"/>
  <c r="AU44" i="2" s="1"/>
  <c r="AT4" i="2"/>
  <c r="AU4" i="2" s="1"/>
  <c r="AW36" i="2" l="1"/>
  <c r="AX36" i="2" s="1"/>
  <c r="AW37" i="2"/>
  <c r="AX37" i="2" s="1"/>
  <c r="AW41" i="2"/>
  <c r="AX41" i="2" s="1"/>
  <c r="AW44" i="2"/>
  <c r="AX44" i="2" s="1"/>
  <c r="AW43" i="2"/>
  <c r="AX43" i="2" s="1"/>
  <c r="AW40" i="2"/>
  <c r="AX40" i="2" s="1"/>
  <c r="AW39" i="2"/>
  <c r="AX39" i="2" s="1"/>
  <c r="AW38" i="2"/>
  <c r="AX38" i="2" s="1"/>
  <c r="J4" i="2"/>
  <c r="K4" i="2" s="1"/>
  <c r="L44" i="2"/>
  <c r="J5" i="2"/>
  <c r="K5" i="2" s="1"/>
  <c r="J6" i="2"/>
  <c r="K6" i="2" s="1"/>
  <c r="J7" i="2"/>
  <c r="K7" i="2" s="1"/>
  <c r="J8" i="2"/>
  <c r="K8" i="2" s="1"/>
  <c r="J9" i="2"/>
  <c r="K9" i="2" s="1"/>
  <c r="J10" i="2"/>
  <c r="K10" i="2" s="1"/>
  <c r="J11" i="2"/>
  <c r="K11" i="2" s="1"/>
  <c r="J12" i="2"/>
  <c r="K12" i="2" s="1"/>
  <c r="J13" i="2"/>
  <c r="K13" i="2" s="1"/>
  <c r="J14" i="2"/>
  <c r="K14" i="2" s="1"/>
  <c r="J15" i="2"/>
  <c r="K15" i="2" s="1"/>
  <c r="J16" i="2"/>
  <c r="K16" i="2" s="1"/>
  <c r="J17" i="2"/>
  <c r="K17" i="2" s="1"/>
  <c r="J18" i="2"/>
  <c r="K18" i="2" s="1"/>
  <c r="J19" i="2"/>
  <c r="K19" i="2" s="1"/>
  <c r="J20" i="2"/>
  <c r="K20" i="2" s="1"/>
  <c r="J21" i="2"/>
  <c r="K21" i="2" s="1"/>
  <c r="J22" i="2"/>
  <c r="K22" i="2" s="1"/>
  <c r="J23" i="2"/>
  <c r="K23" i="2" s="1"/>
  <c r="J24" i="2"/>
  <c r="K24" i="2" s="1"/>
  <c r="J25" i="2"/>
  <c r="K25" i="2" s="1"/>
  <c r="J26" i="2"/>
  <c r="K26" i="2" s="1"/>
  <c r="J27" i="2"/>
  <c r="K27" i="2" s="1"/>
  <c r="J28" i="2"/>
  <c r="K28" i="2" s="1"/>
  <c r="J29" i="2"/>
  <c r="K29" i="2" s="1"/>
  <c r="J30" i="2"/>
  <c r="K30" i="2" s="1"/>
  <c r="J31" i="2"/>
  <c r="K31" i="2" s="1"/>
  <c r="J32" i="2"/>
  <c r="K32" i="2" s="1"/>
  <c r="J33" i="2"/>
  <c r="K33" i="2" s="1"/>
  <c r="J34" i="2"/>
  <c r="K34" i="2" s="1"/>
  <c r="J35" i="2"/>
  <c r="K35" i="2" s="1"/>
  <c r="J36" i="2"/>
  <c r="K36" i="2" s="1"/>
  <c r="J37" i="2"/>
  <c r="K37" i="2" s="1"/>
  <c r="J38" i="2"/>
  <c r="K38" i="2" s="1"/>
  <c r="J39" i="2"/>
  <c r="K39" i="2" s="1"/>
  <c r="J40" i="2"/>
  <c r="K40" i="2" s="1"/>
  <c r="J41" i="2"/>
  <c r="K41" i="2" s="1"/>
  <c r="J42" i="2"/>
  <c r="K42" i="2" s="1"/>
  <c r="J43" i="2"/>
  <c r="K43" i="2" s="1"/>
  <c r="J44" i="2"/>
  <c r="K44" i="2" s="1"/>
  <c r="M44" i="2" l="1"/>
  <c r="N44" i="2" s="1"/>
  <c r="AF5" i="2"/>
  <c r="AF6" i="2"/>
  <c r="AF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33" i="2"/>
  <c r="AF34" i="2"/>
  <c r="AF35" i="2"/>
  <c r="AF36" i="2"/>
  <c r="AF37" i="2"/>
  <c r="AF38" i="2"/>
  <c r="AF39" i="2"/>
  <c r="AF40" i="2"/>
  <c r="AF41" i="2"/>
  <c r="AF42" i="2"/>
  <c r="AF44" i="2"/>
  <c r="AG23" i="2"/>
  <c r="AG24" i="2"/>
  <c r="AG25" i="2"/>
  <c r="AG26" i="2"/>
  <c r="AG27" i="2"/>
  <c r="AG28" i="2"/>
  <c r="AG29" i="2"/>
  <c r="AG30" i="2"/>
  <c r="AG31" i="2"/>
  <c r="AG32" i="2"/>
  <c r="AG43" i="2"/>
  <c r="H6" i="4"/>
  <c r="B6" i="4"/>
  <c r="B5" i="4"/>
  <c r="A6" i="4"/>
  <c r="A5" i="4"/>
  <c r="L152" i="1" l="1"/>
  <c r="L148" i="1"/>
  <c r="Z5" i="2" l="1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Y6" i="2"/>
  <c r="X6" i="2" s="1"/>
  <c r="Y7" i="2"/>
  <c r="X7" i="2" s="1"/>
  <c r="Y8" i="2"/>
  <c r="X8" i="2" s="1"/>
  <c r="Y9" i="2"/>
  <c r="X9" i="2" s="1"/>
  <c r="Y10" i="2"/>
  <c r="X10" i="2" s="1"/>
  <c r="Y11" i="2"/>
  <c r="X11" i="2" s="1"/>
  <c r="Y12" i="2"/>
  <c r="X12" i="2" s="1"/>
  <c r="Y13" i="2"/>
  <c r="X13" i="2" s="1"/>
  <c r="Y14" i="2"/>
  <c r="X14" i="2" s="1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T6" i="2"/>
  <c r="V6" i="2" s="1"/>
  <c r="T7" i="2"/>
  <c r="V7" i="2" s="1"/>
  <c r="T8" i="2"/>
  <c r="V8" i="2" s="1"/>
  <c r="T9" i="2"/>
  <c r="V9" i="2" s="1"/>
  <c r="T10" i="2"/>
  <c r="V10" i="2" s="1"/>
  <c r="T11" i="2"/>
  <c r="V11" i="2" s="1"/>
  <c r="T12" i="2"/>
  <c r="V12" i="2" s="1"/>
  <c r="T13" i="2"/>
  <c r="V13" i="2" s="1"/>
  <c r="T14" i="2"/>
  <c r="V14" i="2" s="1"/>
  <c r="T15" i="2"/>
  <c r="V15" i="2" s="1"/>
  <c r="T16" i="2"/>
  <c r="V16" i="2" s="1"/>
  <c r="T17" i="2"/>
  <c r="V17" i="2" s="1"/>
  <c r="T18" i="2"/>
  <c r="V18" i="2" s="1"/>
  <c r="T19" i="2"/>
  <c r="V19" i="2" s="1"/>
  <c r="T20" i="2"/>
  <c r="V20" i="2" s="1"/>
  <c r="T21" i="2"/>
  <c r="V21" i="2" s="1"/>
  <c r="T22" i="2"/>
  <c r="V22" i="2" s="1"/>
  <c r="T23" i="2"/>
  <c r="V23" i="2" s="1"/>
  <c r="T24" i="2"/>
  <c r="V24" i="2" s="1"/>
  <c r="T25" i="2"/>
  <c r="V25" i="2" s="1"/>
  <c r="T26" i="2"/>
  <c r="V26" i="2" s="1"/>
  <c r="T27" i="2"/>
  <c r="V27" i="2" s="1"/>
  <c r="T28" i="2"/>
  <c r="V28" i="2" s="1"/>
  <c r="T29" i="2"/>
  <c r="V29" i="2" s="1"/>
  <c r="T30" i="2"/>
  <c r="V30" i="2" s="1"/>
  <c r="T31" i="2"/>
  <c r="V31" i="2" s="1"/>
  <c r="T32" i="2"/>
  <c r="V32" i="2" s="1"/>
  <c r="T33" i="2"/>
  <c r="V33" i="2" s="1"/>
  <c r="T34" i="2"/>
  <c r="V34" i="2" s="1"/>
  <c r="T35" i="2"/>
  <c r="V35" i="2" s="1"/>
  <c r="T36" i="2"/>
  <c r="V36" i="2" s="1"/>
  <c r="T37" i="2"/>
  <c r="V37" i="2" s="1"/>
  <c r="T38" i="2"/>
  <c r="V38" i="2" s="1"/>
  <c r="T39" i="2"/>
  <c r="V39" i="2" s="1"/>
  <c r="T40" i="2"/>
  <c r="V40" i="2" s="1"/>
  <c r="T41" i="2"/>
  <c r="V41" i="2" s="1"/>
  <c r="T42" i="2"/>
  <c r="V42" i="2" s="1"/>
  <c r="T43" i="2"/>
  <c r="V43" i="2" s="1"/>
  <c r="T44" i="2"/>
  <c r="V44" i="2" s="1"/>
  <c r="S43" i="2"/>
  <c r="S44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5" i="2"/>
  <c r="G51" i="1"/>
  <c r="G52" i="1"/>
  <c r="G53" i="1"/>
  <c r="G54" i="1"/>
  <c r="G55" i="1"/>
  <c r="G56" i="1"/>
  <c r="G57" i="1"/>
  <c r="G58" i="1"/>
  <c r="G48" i="1"/>
  <c r="G49" i="1"/>
  <c r="G50" i="1"/>
  <c r="W25" i="2" l="1"/>
  <c r="X25" i="2" s="1"/>
  <c r="AA25" i="2" s="1"/>
  <c r="L25" i="2"/>
  <c r="M25" i="2" s="1"/>
  <c r="N25" i="2" s="1"/>
  <c r="W32" i="2"/>
  <c r="L32" i="2"/>
  <c r="M32" i="2" s="1"/>
  <c r="N32" i="2" s="1"/>
  <c r="W28" i="2"/>
  <c r="L28" i="2"/>
  <c r="M28" i="2" s="1"/>
  <c r="N28" i="2" s="1"/>
  <c r="W27" i="2"/>
  <c r="L27" i="2"/>
  <c r="M27" i="2" s="1"/>
  <c r="N27" i="2" s="1"/>
  <c r="W23" i="2"/>
  <c r="L23" i="2"/>
  <c r="M23" i="2" s="1"/>
  <c r="N23" i="2" s="1"/>
  <c r="W30" i="2"/>
  <c r="L30" i="2"/>
  <c r="M30" i="2" s="1"/>
  <c r="N30" i="2" s="1"/>
  <c r="W26" i="2"/>
  <c r="L26" i="2"/>
  <c r="M26" i="2" s="1"/>
  <c r="N26" i="2" s="1"/>
  <c r="W24" i="2"/>
  <c r="L24" i="2"/>
  <c r="M24" i="2" s="1"/>
  <c r="N24" i="2" s="1"/>
  <c r="W31" i="2"/>
  <c r="L31" i="2"/>
  <c r="M31" i="2" s="1"/>
  <c r="N31" i="2" s="1"/>
  <c r="W33" i="2"/>
  <c r="L33" i="2"/>
  <c r="M33" i="2" s="1"/>
  <c r="N33" i="2" s="1"/>
  <c r="W29" i="2"/>
  <c r="L29" i="2"/>
  <c r="M29" i="2" s="1"/>
  <c r="N29" i="2" s="1"/>
  <c r="X32" i="2"/>
  <c r="AA32" i="2" s="1"/>
  <c r="AA12" i="2"/>
  <c r="AA8" i="2"/>
  <c r="AA11" i="2"/>
  <c r="AA7" i="2"/>
  <c r="AA14" i="2"/>
  <c r="AA10" i="2"/>
  <c r="AA6" i="2"/>
  <c r="AA13" i="2"/>
  <c r="AA9" i="2"/>
  <c r="X27" i="2"/>
  <c r="AA27" i="2" s="1"/>
  <c r="X33" i="2"/>
  <c r="AA33" i="2" s="1"/>
  <c r="X29" i="2"/>
  <c r="AA29" i="2" s="1"/>
  <c r="X26" i="2"/>
  <c r="AA26" i="2" s="1"/>
  <c r="X24" i="2"/>
  <c r="AA24" i="2" s="1"/>
  <c r="X31" i="2"/>
  <c r="AA31" i="2" s="1"/>
  <c r="X23" i="2"/>
  <c r="AA23" i="2" s="1"/>
  <c r="X28" i="2"/>
  <c r="AA28" i="2" s="1"/>
  <c r="X30" i="2"/>
  <c r="AA30" i="2" s="1"/>
  <c r="E72" i="4"/>
  <c r="E73" i="4" s="1"/>
  <c r="E74" i="4" s="1"/>
  <c r="E75" i="4" s="1"/>
  <c r="E76" i="4" s="1"/>
  <c r="E77" i="4" s="1"/>
  <c r="E78" i="4" s="1"/>
  <c r="E79" i="4" s="1"/>
  <c r="E80" i="4" s="1"/>
  <c r="E81" i="4" s="1"/>
  <c r="E82" i="4" s="1"/>
  <c r="E83" i="4" s="1"/>
  <c r="E84" i="4" s="1"/>
  <c r="E85" i="4" s="1"/>
  <c r="E86" i="4" s="1"/>
  <c r="E87" i="4" s="1"/>
  <c r="E88" i="4" s="1"/>
  <c r="E89" i="4" s="1"/>
  <c r="E90" i="4" s="1"/>
  <c r="E91" i="4" s="1"/>
  <c r="E92" i="4" s="1"/>
  <c r="E93" i="4" s="1"/>
  <c r="E94" i="4" s="1"/>
  <c r="E95" i="4" s="1"/>
  <c r="E96" i="4" s="1"/>
  <c r="E97" i="4" s="1"/>
  <c r="E98" i="4" s="1"/>
  <c r="E99" i="4" s="1"/>
  <c r="E100" i="4" s="1"/>
  <c r="E101" i="4" s="1"/>
  <c r="E102" i="4" s="1"/>
  <c r="E103" i="4" s="1"/>
  <c r="E104" i="4" s="1"/>
  <c r="E105" i="4" s="1"/>
  <c r="E106" i="4" s="1"/>
  <c r="E107" i="4" s="1"/>
  <c r="E108" i="4" s="1"/>
  <c r="E109" i="4" s="1"/>
  <c r="E110" i="4" s="1"/>
  <c r="E111" i="4" s="1"/>
  <c r="E112" i="4" s="1"/>
  <c r="E113" i="4" s="1"/>
  <c r="E114" i="4" s="1"/>
  <c r="E115" i="4" s="1"/>
  <c r="E116" i="4" s="1"/>
  <c r="E117" i="4" s="1"/>
  <c r="E118" i="4" s="1"/>
  <c r="E119" i="4" s="1"/>
  <c r="E120" i="4" s="1"/>
  <c r="E121" i="4" s="1"/>
  <c r="E122" i="4" s="1"/>
  <c r="E123" i="4" s="1"/>
  <c r="E124" i="4" s="1"/>
  <c r="E125" i="4" s="1"/>
  <c r="E126" i="4" s="1"/>
  <c r="E127" i="4" s="1"/>
  <c r="E128" i="4" s="1"/>
  <c r="E129" i="4" s="1"/>
  <c r="E130" i="4" s="1"/>
  <c r="E131" i="4" s="1"/>
  <c r="E132" i="4" s="1"/>
  <c r="E133" i="4" s="1"/>
  <c r="E134" i="4" s="1"/>
  <c r="E135" i="4" s="1"/>
  <c r="E136" i="4" s="1"/>
  <c r="E137" i="4" s="1"/>
  <c r="E138" i="4" s="1"/>
  <c r="E139" i="4" s="1"/>
  <c r="E140" i="4" s="1"/>
  <c r="E141" i="4" s="1"/>
  <c r="E142" i="4" s="1"/>
  <c r="E143" i="4" s="1"/>
  <c r="E144" i="4" s="1"/>
  <c r="E145" i="4" s="1"/>
  <c r="E146" i="4" s="1"/>
  <c r="E147" i="4" s="1"/>
  <c r="E148" i="4" s="1"/>
  <c r="E149" i="4" s="1"/>
  <c r="E150" i="4" s="1"/>
  <c r="E151" i="4" s="1"/>
  <c r="E152" i="4" s="1"/>
  <c r="E153" i="4" s="1"/>
  <c r="E154" i="4" s="1"/>
  <c r="E155" i="4" s="1"/>
  <c r="E156" i="4" s="1"/>
  <c r="E157" i="4" s="1"/>
  <c r="E158" i="4" s="1"/>
  <c r="E159" i="4" s="1"/>
  <c r="E160" i="4" s="1"/>
  <c r="E161" i="4" s="1"/>
  <c r="E162" i="4" s="1"/>
  <c r="E163" i="4" s="1"/>
  <c r="E164" i="4" s="1"/>
  <c r="E165" i="4" s="1"/>
  <c r="E166" i="4" s="1"/>
  <c r="E167" i="4" s="1"/>
  <c r="E168" i="4" s="1"/>
  <c r="E169" i="4" s="1"/>
  <c r="E170" i="4" s="1"/>
  <c r="E171" i="4" s="1"/>
  <c r="E172" i="4" s="1"/>
  <c r="E173" i="4" s="1"/>
  <c r="E174" i="4" s="1"/>
  <c r="E175" i="4" s="1"/>
  <c r="E176" i="4" s="1"/>
  <c r="E177" i="4" s="1"/>
  <c r="E178" i="4" s="1"/>
  <c r="E179" i="4" s="1"/>
  <c r="E180" i="4" s="1"/>
  <c r="E181" i="4" s="1"/>
  <c r="E182" i="4" s="1"/>
  <c r="E183" i="4" s="1"/>
  <c r="E184" i="4" s="1"/>
  <c r="E185" i="4" s="1"/>
  <c r="AH47" i="2" l="1"/>
  <c r="AJ47" i="2" s="1"/>
  <c r="AL47" i="2" s="1"/>
  <c r="A52" i="4"/>
  <c r="AF4" i="2"/>
  <c r="AK5" i="2"/>
  <c r="AK6" i="2"/>
  <c r="AK7" i="2"/>
  <c r="AK8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AK22" i="2"/>
  <c r="AK33" i="2"/>
  <c r="AK34" i="2"/>
  <c r="AK35" i="2"/>
  <c r="AK36" i="2"/>
  <c r="AK37" i="2"/>
  <c r="AK38" i="2"/>
  <c r="AK39" i="2"/>
  <c r="AK40" i="2"/>
  <c r="AK41" i="2"/>
  <c r="AK42" i="2"/>
  <c r="AK44" i="2"/>
  <c r="AK4" i="2"/>
  <c r="J23" i="4"/>
  <c r="AE5" i="2" s="1"/>
  <c r="AG5" i="2" s="1"/>
  <c r="J24" i="4"/>
  <c r="AE6" i="2" s="1"/>
  <c r="AG6" i="2" s="1"/>
  <c r="J25" i="4"/>
  <c r="AE7" i="2" s="1"/>
  <c r="AG7" i="2" s="1"/>
  <c r="J26" i="4"/>
  <c r="AE8" i="2" s="1"/>
  <c r="AG8" i="2" s="1"/>
  <c r="J27" i="4"/>
  <c r="AE9" i="2" s="1"/>
  <c r="AG9" i="2" s="1"/>
  <c r="J28" i="4"/>
  <c r="AE10" i="2" s="1"/>
  <c r="AG10" i="2" s="1"/>
  <c r="J29" i="4"/>
  <c r="AE11" i="2" s="1"/>
  <c r="AG11" i="2" s="1"/>
  <c r="J30" i="4"/>
  <c r="AE12" i="2" s="1"/>
  <c r="AG12" i="2" s="1"/>
  <c r="J31" i="4"/>
  <c r="AE13" i="2" s="1"/>
  <c r="AG13" i="2" s="1"/>
  <c r="J32" i="4"/>
  <c r="AE14" i="2" s="1"/>
  <c r="AG14" i="2" s="1"/>
  <c r="J33" i="4"/>
  <c r="AE15" i="2" s="1"/>
  <c r="AG15" i="2" s="1"/>
  <c r="J34" i="4"/>
  <c r="AE16" i="2" s="1"/>
  <c r="AG16" i="2" s="1"/>
  <c r="J35" i="4"/>
  <c r="AE17" i="2" s="1"/>
  <c r="AG17" i="2" s="1"/>
  <c r="J36" i="4"/>
  <c r="AE18" i="2" s="1"/>
  <c r="AG18" i="2" s="1"/>
  <c r="J37" i="4"/>
  <c r="AE19" i="2" s="1"/>
  <c r="AG19" i="2" s="1"/>
  <c r="J38" i="4"/>
  <c r="AE20" i="2" s="1"/>
  <c r="AG20" i="2" s="1"/>
  <c r="J39" i="4"/>
  <c r="AE21" i="2" s="1"/>
  <c r="AG21" i="2" s="1"/>
  <c r="J40" i="4"/>
  <c r="AE22" i="2" s="1"/>
  <c r="AG22" i="2" s="1"/>
  <c r="J41" i="4"/>
  <c r="AE33" i="2" s="1"/>
  <c r="AG33" i="2" s="1"/>
  <c r="J42" i="4"/>
  <c r="AE34" i="2" s="1"/>
  <c r="AG34" i="2" s="1"/>
  <c r="J43" i="4"/>
  <c r="AE35" i="2" s="1"/>
  <c r="AG35" i="2" s="1"/>
  <c r="J44" i="4"/>
  <c r="AE36" i="2" s="1"/>
  <c r="AG36" i="2" s="1"/>
  <c r="J45" i="4"/>
  <c r="AE37" i="2" s="1"/>
  <c r="AG37" i="2" s="1"/>
  <c r="J46" i="4"/>
  <c r="AE38" i="2" s="1"/>
  <c r="AG38" i="2" s="1"/>
  <c r="J47" i="4"/>
  <c r="AE39" i="2" s="1"/>
  <c r="AG39" i="2" s="1"/>
  <c r="J48" i="4"/>
  <c r="AE40" i="2" s="1"/>
  <c r="AG40" i="2" s="1"/>
  <c r="J49" i="4"/>
  <c r="AE41" i="2" s="1"/>
  <c r="AG41" i="2" s="1"/>
  <c r="J50" i="4"/>
  <c r="AE42" i="2" s="1"/>
  <c r="AG42" i="2" s="1"/>
  <c r="J51" i="4"/>
  <c r="AE44" i="2" s="1"/>
  <c r="AG44" i="2" s="1"/>
  <c r="J22" i="4"/>
  <c r="AE4" i="2" s="1"/>
  <c r="AG4" i="2" s="1"/>
  <c r="I23" i="4"/>
  <c r="AJ5" i="2" s="1"/>
  <c r="I24" i="4"/>
  <c r="AJ6" i="2" s="1"/>
  <c r="I25" i="4"/>
  <c r="AJ7" i="2" s="1"/>
  <c r="I26" i="4"/>
  <c r="AJ8" i="2" s="1"/>
  <c r="I27" i="4"/>
  <c r="AJ9" i="2" s="1"/>
  <c r="I28" i="4"/>
  <c r="AJ10" i="2" s="1"/>
  <c r="I29" i="4"/>
  <c r="AJ11" i="2" s="1"/>
  <c r="I30" i="4"/>
  <c r="AJ12" i="2" s="1"/>
  <c r="I31" i="4"/>
  <c r="AJ13" i="2" s="1"/>
  <c r="I32" i="4"/>
  <c r="AJ14" i="2" s="1"/>
  <c r="I33" i="4"/>
  <c r="AJ15" i="2" s="1"/>
  <c r="I34" i="4"/>
  <c r="AJ16" i="2" s="1"/>
  <c r="I35" i="4"/>
  <c r="AJ17" i="2" s="1"/>
  <c r="I36" i="4"/>
  <c r="AJ18" i="2" s="1"/>
  <c r="I37" i="4"/>
  <c r="AJ19" i="2" s="1"/>
  <c r="I38" i="4"/>
  <c r="AJ20" i="2" s="1"/>
  <c r="I39" i="4"/>
  <c r="AJ21" i="2" s="1"/>
  <c r="I40" i="4"/>
  <c r="AJ22" i="2" s="1"/>
  <c r="I41" i="4"/>
  <c r="AJ33" i="2" s="1"/>
  <c r="I42" i="4"/>
  <c r="AJ34" i="2" s="1"/>
  <c r="I43" i="4"/>
  <c r="AJ35" i="2" s="1"/>
  <c r="I44" i="4"/>
  <c r="AJ36" i="2" s="1"/>
  <c r="I45" i="4"/>
  <c r="AJ37" i="2" s="1"/>
  <c r="I46" i="4"/>
  <c r="AJ38" i="2" s="1"/>
  <c r="I47" i="4"/>
  <c r="AJ39" i="2" s="1"/>
  <c r="I48" i="4"/>
  <c r="AJ40" i="2" s="1"/>
  <c r="I49" i="4"/>
  <c r="AJ41" i="2" s="1"/>
  <c r="I50" i="4"/>
  <c r="AJ42" i="2" s="1"/>
  <c r="I51" i="4"/>
  <c r="AJ44" i="2" s="1"/>
  <c r="I22" i="4"/>
  <c r="AJ4" i="2" s="1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22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23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B31" i="4"/>
  <c r="AD13" i="2" s="1"/>
  <c r="B32" i="4"/>
  <c r="AD14" i="2" s="1"/>
  <c r="B33" i="4"/>
  <c r="AD15" i="2" s="1"/>
  <c r="B34" i="4"/>
  <c r="AD16" i="2" s="1"/>
  <c r="B35" i="4"/>
  <c r="AD17" i="2" s="1"/>
  <c r="B36" i="4"/>
  <c r="AD18" i="2" s="1"/>
  <c r="B37" i="4"/>
  <c r="AD19" i="2" s="1"/>
  <c r="B38" i="4"/>
  <c r="AD20" i="2" s="1"/>
  <c r="B39" i="4"/>
  <c r="AD21" i="2" s="1"/>
  <c r="B40" i="4"/>
  <c r="AD22" i="2" s="1"/>
  <c r="B41" i="4"/>
  <c r="AD33" i="2" s="1"/>
  <c r="B42" i="4"/>
  <c r="AD34" i="2" s="1"/>
  <c r="B43" i="4"/>
  <c r="AD35" i="2" s="1"/>
  <c r="B44" i="4"/>
  <c r="AD36" i="2" s="1"/>
  <c r="B45" i="4"/>
  <c r="AD37" i="2" s="1"/>
  <c r="B46" i="4"/>
  <c r="AD38" i="2" s="1"/>
  <c r="B47" i="4"/>
  <c r="AD39" i="2" s="1"/>
  <c r="B48" i="4"/>
  <c r="AD40" i="2" s="1"/>
  <c r="B49" i="4"/>
  <c r="AD41" i="2" s="1"/>
  <c r="B50" i="4"/>
  <c r="AD42" i="2" s="1"/>
  <c r="B51" i="4"/>
  <c r="AD44" i="2" s="1"/>
  <c r="E22" i="4"/>
  <c r="F22" i="4"/>
  <c r="E23" i="4"/>
  <c r="E24" i="4"/>
  <c r="E25" i="4"/>
  <c r="E26" i="4"/>
  <c r="E27" i="4"/>
  <c r="B23" i="4"/>
  <c r="AD5" i="2" s="1"/>
  <c r="B24" i="4"/>
  <c r="AD6" i="2" s="1"/>
  <c r="B25" i="4"/>
  <c r="AD7" i="2" s="1"/>
  <c r="B26" i="4"/>
  <c r="AD8" i="2" s="1"/>
  <c r="B27" i="4"/>
  <c r="AD9" i="2" s="1"/>
  <c r="B28" i="4"/>
  <c r="AD10" i="2" s="1"/>
  <c r="B29" i="4"/>
  <c r="AD11" i="2" s="1"/>
  <c r="B30" i="4"/>
  <c r="AD12" i="2" s="1"/>
  <c r="B22" i="4"/>
  <c r="AD4" i="2" s="1"/>
  <c r="A23" i="4"/>
  <c r="A22" i="4"/>
  <c r="G42" i="4" l="1"/>
  <c r="G51" i="4"/>
  <c r="G35" i="4"/>
  <c r="G48" i="4"/>
  <c r="G32" i="4"/>
  <c r="G28" i="4"/>
  <c r="G24" i="4"/>
  <c r="G30" i="4"/>
  <c r="G43" i="4"/>
  <c r="G25" i="4"/>
  <c r="G44" i="4"/>
  <c r="G40" i="4"/>
  <c r="G47" i="4"/>
  <c r="G39" i="4"/>
  <c r="G31" i="4"/>
  <c r="G36" i="4"/>
  <c r="G27" i="4"/>
  <c r="G50" i="4"/>
  <c r="G46" i="4"/>
  <c r="G38" i="4"/>
  <c r="G34" i="4"/>
  <c r="G26" i="4"/>
  <c r="G49" i="4"/>
  <c r="G45" i="4"/>
  <c r="G41" i="4"/>
  <c r="G37" i="4"/>
  <c r="G33" i="4"/>
  <c r="G29" i="4"/>
  <c r="G23" i="4"/>
  <c r="G22" i="4"/>
  <c r="AH19" i="2" l="1"/>
  <c r="AI19" i="2" s="1"/>
  <c r="AL19" i="2" s="1"/>
  <c r="AV19" i="2"/>
  <c r="AW19" i="2" s="1"/>
  <c r="AX19" i="2" s="1"/>
  <c r="AH42" i="2"/>
  <c r="AI42" i="2" s="1"/>
  <c r="AL42" i="2" s="1"/>
  <c r="AV32" i="2"/>
  <c r="AW32" i="2" s="1"/>
  <c r="AX32" i="2" s="1"/>
  <c r="AH7" i="2"/>
  <c r="AI7" i="2" s="1"/>
  <c r="AL7" i="2" s="1"/>
  <c r="AV7" i="2"/>
  <c r="AW7" i="2" s="1"/>
  <c r="AX7" i="2" s="1"/>
  <c r="AH10" i="2"/>
  <c r="AI10" i="2" s="1"/>
  <c r="AL10" i="2" s="1"/>
  <c r="AV10" i="2"/>
  <c r="AW10" i="2" s="1"/>
  <c r="AX10" i="2" s="1"/>
  <c r="AH16" i="2"/>
  <c r="AI16" i="2" s="1"/>
  <c r="AL16" i="2" s="1"/>
  <c r="AV16" i="2"/>
  <c r="AW16" i="2" s="1"/>
  <c r="AX16" i="2" s="1"/>
  <c r="AH39" i="2"/>
  <c r="AI39" i="2" s="1"/>
  <c r="AL39" i="2" s="1"/>
  <c r="AV29" i="2"/>
  <c r="AW29" i="2" s="1"/>
  <c r="AX29" i="2" s="1"/>
  <c r="AH14" i="2"/>
  <c r="AI14" i="2" s="1"/>
  <c r="AL14" i="2" s="1"/>
  <c r="AV14" i="2"/>
  <c r="AW14" i="2" s="1"/>
  <c r="AX14" i="2" s="1"/>
  <c r="AH11" i="2"/>
  <c r="AI11" i="2" s="1"/>
  <c r="AL11" i="2" s="1"/>
  <c r="AV11" i="2"/>
  <c r="AW11" i="2" s="1"/>
  <c r="AX11" i="2" s="1"/>
  <c r="AH37" i="2"/>
  <c r="AI37" i="2" s="1"/>
  <c r="AL37" i="2" s="1"/>
  <c r="AV27" i="2"/>
  <c r="AW27" i="2" s="1"/>
  <c r="AX27" i="2" s="1"/>
  <c r="AH20" i="2"/>
  <c r="AI20" i="2" s="1"/>
  <c r="AL20" i="2" s="1"/>
  <c r="AV20" i="2"/>
  <c r="AW20" i="2" s="1"/>
  <c r="AX20" i="2" s="1"/>
  <c r="AH18" i="2"/>
  <c r="AI18" i="2" s="1"/>
  <c r="AV18" i="2"/>
  <c r="AW18" i="2" s="1"/>
  <c r="AX18" i="2" s="1"/>
  <c r="AH22" i="2"/>
  <c r="AI22" i="2" s="1"/>
  <c r="AL22" i="2" s="1"/>
  <c r="AV22" i="2"/>
  <c r="AW22" i="2" s="1"/>
  <c r="AX22" i="2" s="1"/>
  <c r="AH12" i="2"/>
  <c r="AI12" i="2" s="1"/>
  <c r="AL12" i="2" s="1"/>
  <c r="AV12" i="2"/>
  <c r="AW12" i="2" s="1"/>
  <c r="AX12" i="2" s="1"/>
  <c r="AH40" i="2"/>
  <c r="AI40" i="2" s="1"/>
  <c r="AL40" i="2" s="1"/>
  <c r="AV30" i="2"/>
  <c r="AW30" i="2" s="1"/>
  <c r="AX30" i="2" s="1"/>
  <c r="AH8" i="2"/>
  <c r="AI8" i="2" s="1"/>
  <c r="AL8" i="2" s="1"/>
  <c r="AV8" i="2"/>
  <c r="AW8" i="2" s="1"/>
  <c r="AX8" i="2" s="1"/>
  <c r="AH21" i="2"/>
  <c r="AI21" i="2" s="1"/>
  <c r="AL21" i="2" s="1"/>
  <c r="AV21" i="2"/>
  <c r="AW21" i="2" s="1"/>
  <c r="AX21" i="2" s="1"/>
  <c r="AH44" i="2"/>
  <c r="AI44" i="2" s="1"/>
  <c r="AL44" i="2" s="1"/>
  <c r="AV33" i="2"/>
  <c r="AW33" i="2" s="1"/>
  <c r="AX33" i="2" s="1"/>
  <c r="AH33" i="2"/>
  <c r="AI33" i="2" s="1"/>
  <c r="AL33" i="2" s="1"/>
  <c r="AV23" i="2"/>
  <c r="AW23" i="2" s="1"/>
  <c r="AX23" i="2" s="1"/>
  <c r="AH9" i="2"/>
  <c r="AI9" i="2" s="1"/>
  <c r="AL9" i="2" s="1"/>
  <c r="AV9" i="2"/>
  <c r="AW9" i="2" s="1"/>
  <c r="AX9" i="2" s="1"/>
  <c r="AH35" i="2"/>
  <c r="AI35" i="2" s="1"/>
  <c r="AL35" i="2" s="1"/>
  <c r="AV25" i="2"/>
  <c r="AW25" i="2" s="1"/>
  <c r="AX25" i="2" s="1"/>
  <c r="AH34" i="2"/>
  <c r="AI34" i="2" s="1"/>
  <c r="AL34" i="2" s="1"/>
  <c r="AV24" i="2"/>
  <c r="AW24" i="2" s="1"/>
  <c r="AX24" i="2" s="1"/>
  <c r="AH15" i="2"/>
  <c r="AI15" i="2" s="1"/>
  <c r="AL15" i="2" s="1"/>
  <c r="AV15" i="2"/>
  <c r="AW15" i="2" s="1"/>
  <c r="AX15" i="2" s="1"/>
  <c r="AH41" i="2"/>
  <c r="AI41" i="2" s="1"/>
  <c r="AL41" i="2" s="1"/>
  <c r="AV31" i="2"/>
  <c r="AW31" i="2" s="1"/>
  <c r="AX31" i="2" s="1"/>
  <c r="AH38" i="2"/>
  <c r="AI38" i="2" s="1"/>
  <c r="AL38" i="2" s="1"/>
  <c r="AV28" i="2"/>
  <c r="AW28" i="2" s="1"/>
  <c r="AX28" i="2" s="1"/>
  <c r="AH13" i="2"/>
  <c r="AI13" i="2" s="1"/>
  <c r="AL13" i="2" s="1"/>
  <c r="AV13" i="2"/>
  <c r="AW13" i="2" s="1"/>
  <c r="AX13" i="2" s="1"/>
  <c r="AH36" i="2"/>
  <c r="AI36" i="2" s="1"/>
  <c r="AL36" i="2" s="1"/>
  <c r="AV26" i="2"/>
  <c r="AW26" i="2" s="1"/>
  <c r="AX26" i="2" s="1"/>
  <c r="AH17" i="2"/>
  <c r="AI17" i="2" s="1"/>
  <c r="AL17" i="2" s="1"/>
  <c r="AV17" i="2"/>
  <c r="AW17" i="2" s="1"/>
  <c r="AX17" i="2" s="1"/>
  <c r="AH4" i="2"/>
  <c r="AI4" i="2" s="1"/>
  <c r="AL4" i="2" s="1"/>
  <c r="AV4" i="2"/>
  <c r="AW4" i="2" s="1"/>
  <c r="AX4" i="2" s="1"/>
  <c r="AH6" i="2"/>
  <c r="AI6" i="2" s="1"/>
  <c r="AL6" i="2" s="1"/>
  <c r="AV6" i="2"/>
  <c r="AW6" i="2" s="1"/>
  <c r="AX6" i="2" s="1"/>
  <c r="AH5" i="2"/>
  <c r="AI5" i="2" s="1"/>
  <c r="AL5" i="2" s="1"/>
  <c r="AV5" i="2"/>
  <c r="AW5" i="2" s="1"/>
  <c r="AX5" i="2" s="1"/>
  <c r="AL18" i="2"/>
  <c r="AW47" i="2" l="1"/>
  <c r="AX48" i="2" s="1"/>
  <c r="F16" i="4" s="1"/>
  <c r="AI45" i="2"/>
  <c r="AL49" i="2" s="1"/>
  <c r="F13" i="4" s="1"/>
  <c r="AL45" i="2"/>
  <c r="AL50" i="2" s="1"/>
  <c r="F14" i="4" s="1"/>
  <c r="AL51" i="2" l="1"/>
  <c r="D10" i="4"/>
  <c r="D12" i="4"/>
  <c r="D11" i="4"/>
  <c r="D9" i="4"/>
  <c r="F10" i="4" l="1"/>
  <c r="F11" i="4" s="1"/>
  <c r="F19" i="4" s="1"/>
  <c r="G38" i="1"/>
  <c r="G39" i="1"/>
  <c r="G40" i="1"/>
  <c r="G41" i="1"/>
  <c r="G42" i="1"/>
  <c r="G43" i="1"/>
  <c r="G44" i="1"/>
  <c r="G45" i="1"/>
  <c r="G46" i="1"/>
  <c r="G47" i="1"/>
  <c r="G59" i="1"/>
  <c r="G60" i="1"/>
  <c r="G61" i="1"/>
  <c r="G62" i="1"/>
  <c r="G63" i="1"/>
  <c r="G64" i="1"/>
  <c r="G65" i="1"/>
  <c r="G66" i="1"/>
  <c r="G67" i="1"/>
  <c r="G68" i="1"/>
  <c r="G69" i="1"/>
  <c r="W44" i="2" s="1"/>
  <c r="X44" i="2" s="1"/>
  <c r="AA44" i="2" s="1"/>
  <c r="H138" i="1"/>
  <c r="H145" i="1" s="1"/>
  <c r="Y5" i="2"/>
  <c r="X5" i="2" s="1"/>
  <c r="AA5" i="2" s="1"/>
  <c r="W40" i="2" l="1"/>
  <c r="X40" i="2" s="1"/>
  <c r="AA40" i="2" s="1"/>
  <c r="L40" i="2"/>
  <c r="M40" i="2" s="1"/>
  <c r="N40" i="2" s="1"/>
  <c r="W13" i="2"/>
  <c r="L13" i="2"/>
  <c r="M13" i="2" s="1"/>
  <c r="N13" i="2" s="1"/>
  <c r="W42" i="2"/>
  <c r="X42" i="2" s="1"/>
  <c r="AA42" i="2" s="1"/>
  <c r="L42" i="2"/>
  <c r="M42" i="2" s="1"/>
  <c r="N42" i="2" s="1"/>
  <c r="W38" i="2"/>
  <c r="X38" i="2" s="1"/>
  <c r="AA38" i="2" s="1"/>
  <c r="L38" i="2"/>
  <c r="M38" i="2" s="1"/>
  <c r="N38" i="2" s="1"/>
  <c r="W34" i="2"/>
  <c r="X34" i="2" s="1"/>
  <c r="AA34" i="2" s="1"/>
  <c r="L34" i="2"/>
  <c r="M34" i="2" s="1"/>
  <c r="N34" i="2" s="1"/>
  <c r="W19" i="2"/>
  <c r="X19" i="2" s="1"/>
  <c r="AA19" i="2" s="1"/>
  <c r="L19" i="2"/>
  <c r="M19" i="2" s="1"/>
  <c r="N19" i="2" s="1"/>
  <c r="W15" i="2"/>
  <c r="X15" i="2" s="1"/>
  <c r="AA15" i="2" s="1"/>
  <c r="L15" i="2"/>
  <c r="M15" i="2" s="1"/>
  <c r="N15" i="2" s="1"/>
  <c r="W36" i="2"/>
  <c r="X36" i="2" s="1"/>
  <c r="AA36" i="2" s="1"/>
  <c r="L36" i="2"/>
  <c r="M36" i="2" s="1"/>
  <c r="N36" i="2" s="1"/>
  <c r="W17" i="2"/>
  <c r="X17" i="2" s="1"/>
  <c r="AA17" i="2" s="1"/>
  <c r="L17" i="2"/>
  <c r="M17" i="2" s="1"/>
  <c r="N17" i="2" s="1"/>
  <c r="W43" i="2"/>
  <c r="X43" i="2" s="1"/>
  <c r="AA43" i="2" s="1"/>
  <c r="L43" i="2"/>
  <c r="M43" i="2" s="1"/>
  <c r="N43" i="2" s="1"/>
  <c r="W39" i="2"/>
  <c r="X39" i="2" s="1"/>
  <c r="AA39" i="2" s="1"/>
  <c r="L39" i="2"/>
  <c r="M39" i="2" s="1"/>
  <c r="N39" i="2" s="1"/>
  <c r="W35" i="2"/>
  <c r="X35" i="2" s="1"/>
  <c r="AA35" i="2" s="1"/>
  <c r="L35" i="2"/>
  <c r="M35" i="2" s="1"/>
  <c r="N35" i="2" s="1"/>
  <c r="W20" i="2"/>
  <c r="X20" i="2" s="1"/>
  <c r="AA20" i="2" s="1"/>
  <c r="L20" i="2"/>
  <c r="M20" i="2" s="1"/>
  <c r="N20" i="2" s="1"/>
  <c r="W16" i="2"/>
  <c r="X16" i="2" s="1"/>
  <c r="AA16" i="2" s="1"/>
  <c r="L16" i="2"/>
  <c r="M16" i="2" s="1"/>
  <c r="N16" i="2" s="1"/>
  <c r="W41" i="2"/>
  <c r="X41" i="2" s="1"/>
  <c r="AA41" i="2" s="1"/>
  <c r="L41" i="2"/>
  <c r="M41" i="2" s="1"/>
  <c r="N41" i="2" s="1"/>
  <c r="W37" i="2"/>
  <c r="X37" i="2" s="1"/>
  <c r="AA37" i="2" s="1"/>
  <c r="L37" i="2"/>
  <c r="M37" i="2" s="1"/>
  <c r="N37" i="2" s="1"/>
  <c r="W22" i="2"/>
  <c r="X22" i="2" s="1"/>
  <c r="AA22" i="2" s="1"/>
  <c r="L22" i="2"/>
  <c r="M22" i="2" s="1"/>
  <c r="N22" i="2" s="1"/>
  <c r="W18" i="2"/>
  <c r="X18" i="2" s="1"/>
  <c r="AA18" i="2" s="1"/>
  <c r="L18" i="2"/>
  <c r="M18" i="2" s="1"/>
  <c r="N18" i="2" s="1"/>
  <c r="W14" i="2"/>
  <c r="L14" i="2"/>
  <c r="M14" i="2" s="1"/>
  <c r="N14" i="2" s="1"/>
  <c r="W21" i="2"/>
  <c r="X21" i="2" s="1"/>
  <c r="AA21" i="2" s="1"/>
  <c r="L21" i="2"/>
  <c r="M21" i="2" s="1"/>
  <c r="N21" i="2" s="1"/>
  <c r="W47" i="2"/>
  <c r="Y47" i="2" s="1"/>
  <c r="AA47" i="2" s="1"/>
  <c r="U5" i="2"/>
  <c r="U4" i="2"/>
  <c r="Y4" i="2"/>
  <c r="Z4" i="2"/>
  <c r="M124" i="1" l="1"/>
  <c r="M120" i="1"/>
  <c r="M119" i="1"/>
  <c r="M118" i="1"/>
  <c r="M117" i="1"/>
  <c r="M116" i="1"/>
  <c r="M115" i="1"/>
  <c r="M114" i="1"/>
  <c r="M125" i="1" l="1"/>
  <c r="I144" i="1" s="1"/>
  <c r="D18" i="4" s="1"/>
  <c r="M88" i="1"/>
  <c r="M89" i="1"/>
  <c r="M90" i="1"/>
  <c r="M91" i="1"/>
  <c r="M92" i="1"/>
  <c r="M93" i="1"/>
  <c r="M94" i="1"/>
  <c r="M95" i="1"/>
  <c r="M96" i="1"/>
  <c r="M87" i="1"/>
  <c r="G81" i="1"/>
  <c r="G82" i="1"/>
  <c r="G80" i="1"/>
  <c r="G79" i="1"/>
  <c r="G78" i="1"/>
  <c r="G77" i="1"/>
  <c r="G29" i="1"/>
  <c r="L4" i="2" s="1"/>
  <c r="M4" i="2" s="1"/>
  <c r="N4" i="2" s="1"/>
  <c r="G30" i="1"/>
  <c r="G31" i="1"/>
  <c r="G32" i="1"/>
  <c r="G33" i="1"/>
  <c r="G34" i="1"/>
  <c r="G35" i="1"/>
  <c r="G36" i="1"/>
  <c r="G37" i="1"/>
  <c r="W9" i="2" l="1"/>
  <c r="L9" i="2"/>
  <c r="M9" i="2" s="1"/>
  <c r="N9" i="2" s="1"/>
  <c r="W5" i="2"/>
  <c r="L5" i="2"/>
  <c r="M5" i="2" s="1"/>
  <c r="N5" i="2" s="1"/>
  <c r="W12" i="2"/>
  <c r="L12" i="2"/>
  <c r="M12" i="2" s="1"/>
  <c r="N12" i="2" s="1"/>
  <c r="W8" i="2"/>
  <c r="L8" i="2"/>
  <c r="M8" i="2" s="1"/>
  <c r="N8" i="2" s="1"/>
  <c r="W11" i="2"/>
  <c r="L11" i="2"/>
  <c r="M11" i="2" s="1"/>
  <c r="N11" i="2" s="1"/>
  <c r="W7" i="2"/>
  <c r="L7" i="2"/>
  <c r="M7" i="2" s="1"/>
  <c r="N7" i="2" s="1"/>
  <c r="W10" i="2"/>
  <c r="L10" i="2"/>
  <c r="M10" i="2" s="1"/>
  <c r="N10" i="2" s="1"/>
  <c r="W6" i="2"/>
  <c r="L6" i="2"/>
  <c r="M6" i="2" s="1"/>
  <c r="N6" i="2" s="1"/>
  <c r="M97" i="1"/>
  <c r="I143" i="1" s="1"/>
  <c r="D17" i="4" s="1"/>
  <c r="M83" i="1"/>
  <c r="I141" i="1" s="1"/>
  <c r="D15" i="4" s="1"/>
  <c r="W4" i="2"/>
  <c r="T5" i="2"/>
  <c r="V5" i="2" s="1"/>
  <c r="T4" i="2"/>
  <c r="V4" i="2" s="1"/>
  <c r="S4" i="2"/>
  <c r="M47" i="2" l="1"/>
  <c r="N48" i="2" s="1"/>
  <c r="D16" i="4" s="1"/>
  <c r="I142" i="1"/>
  <c r="X4" i="2"/>
  <c r="AA4" i="2" s="1"/>
  <c r="X45" i="2" l="1"/>
  <c r="AA49" i="2" s="1"/>
  <c r="AA45" i="2"/>
  <c r="AA50" i="2" s="1"/>
  <c r="I139" i="1" l="1"/>
  <c r="D13" i="4" s="1"/>
  <c r="AA51" i="2"/>
  <c r="I140" i="1"/>
  <c r="I145" i="1" l="1"/>
  <c r="M143" i="1" s="1"/>
  <c r="M152" i="1" s="1"/>
  <c r="D14" i="4"/>
  <c r="I146" i="1" l="1"/>
  <c r="D147" i="1" s="1"/>
  <c r="J151" i="1" l="1"/>
  <c r="H151" i="1"/>
  <c r="D19" i="4"/>
</calcChain>
</file>

<file path=xl/sharedStrings.xml><?xml version="1.0" encoding="utf-8"?>
<sst xmlns="http://schemas.openxmlformats.org/spreadsheetml/2006/main" count="304" uniqueCount="208">
  <si>
    <r>
      <t xml:space="preserve">PROPOSTA DE ATIVIDADE DE EXTENSÃO </t>
    </r>
    <r>
      <rPr>
        <b/>
        <sz val="16"/>
        <color theme="1"/>
        <rFont val="Calibri"/>
        <family val="2"/>
      </rPr>
      <t>2016</t>
    </r>
  </si>
  <si>
    <t xml:space="preserve">Título: </t>
  </si>
  <si>
    <t>Responsável pela Atividade Acadêmica</t>
  </si>
  <si>
    <t>Email:</t>
  </si>
  <si>
    <t>Telefone:</t>
  </si>
  <si>
    <t>Nome:</t>
  </si>
  <si>
    <t>SOMENTE PELO ATENDIMENTO</t>
  </si>
  <si>
    <t>PELO ATENDIMENTO E PELO PORTAL DO ALUNO</t>
  </si>
  <si>
    <t>Informações básicas</t>
  </si>
  <si>
    <t>Curso que coordena:</t>
  </si>
  <si>
    <t>Coordenador do curso vinculado</t>
  </si>
  <si>
    <t>PRESENCIAL</t>
  </si>
  <si>
    <t>EAD</t>
  </si>
  <si>
    <t>Preencher os campos em branco</t>
  </si>
  <si>
    <t>Objetivos</t>
  </si>
  <si>
    <t>Justificativa</t>
  </si>
  <si>
    <t>Atividades a serem desenvolvidas</t>
  </si>
  <si>
    <t>Metodologia</t>
  </si>
  <si>
    <t>Valor a ser cobrado pela inscrição ?</t>
  </si>
  <si>
    <t>PARCELA ÚNICA</t>
  </si>
  <si>
    <t>ATÉ 2 PARCELAS</t>
  </si>
  <si>
    <t>ATÉ 3 PARCELAS</t>
  </si>
  <si>
    <t>CRONOGRAMA - ATIVIDADE DE EXTENSÃO</t>
  </si>
  <si>
    <t>Data</t>
  </si>
  <si>
    <t>Atividade</t>
  </si>
  <si>
    <t>Horário Inicial</t>
  </si>
  <si>
    <t>Horário Final</t>
  </si>
  <si>
    <t>Carga Horária</t>
  </si>
  <si>
    <t>Professor</t>
  </si>
  <si>
    <t>Prevê remuneração?</t>
  </si>
  <si>
    <t>Titulação</t>
  </si>
  <si>
    <t>EXTERNO</t>
  </si>
  <si>
    <t>UNIFEV</t>
  </si>
  <si>
    <t>Infraestrutura</t>
  </si>
  <si>
    <t>Professor  registrado pela Unifev ou é  externo ?</t>
  </si>
  <si>
    <t>Graduando</t>
  </si>
  <si>
    <t>Graduado</t>
  </si>
  <si>
    <t>Especialista</t>
  </si>
  <si>
    <t>Mestre</t>
  </si>
  <si>
    <t>Doutor</t>
  </si>
  <si>
    <t xml:space="preserve">Pedágio </t>
  </si>
  <si>
    <t>Qtd</t>
  </si>
  <si>
    <t xml:space="preserve">Valor fixado </t>
  </si>
  <si>
    <t>Reserva em hotel</t>
  </si>
  <si>
    <t xml:space="preserve">Passagens </t>
  </si>
  <si>
    <t xml:space="preserve">Total </t>
  </si>
  <si>
    <t>Ítens para reembolso</t>
  </si>
  <si>
    <t>Combustível por km rodado</t>
  </si>
  <si>
    <t>Observações</t>
  </si>
  <si>
    <t xml:space="preserve">TOTAL   </t>
  </si>
  <si>
    <t xml:space="preserve">PEDIDOS AO SETOR DE COMPRAS </t>
  </si>
  <si>
    <t xml:space="preserve">Descrição </t>
  </si>
  <si>
    <t xml:space="preserve">Quantidade prevista </t>
  </si>
  <si>
    <t xml:space="preserve">Previsão do valor unitário </t>
  </si>
  <si>
    <t>DESPESAS COM DOCENTES</t>
  </si>
  <si>
    <t>PEDIDOS AO SETOR DE EVENTOS</t>
  </si>
  <si>
    <t>Quantidade Necessária</t>
  </si>
  <si>
    <t xml:space="preserve">OBSERVAÇÕES GERAIS AO EVENTOS : </t>
  </si>
  <si>
    <t xml:space="preserve">PEDIDOS AO SETOR DE MARKETING </t>
  </si>
  <si>
    <t>FOLHETOS FRENTE (15X21)</t>
  </si>
  <si>
    <t>FOLHETOS FRENTE E VERSO(15X21)</t>
  </si>
  <si>
    <t>CARTAZ (42X29)</t>
  </si>
  <si>
    <t>CONVITES</t>
  </si>
  <si>
    <t>CRACHÁS</t>
  </si>
  <si>
    <t>FILIPETAS FRENTE (10X21)</t>
  </si>
  <si>
    <t>FILIPETAS FRENTE E VERSO (10X21)</t>
  </si>
  <si>
    <t xml:space="preserve">DEMOSTRATIVO FINANCEIRO DO CURSO </t>
  </si>
  <si>
    <t xml:space="preserve">PREVISÃO DE RECEITA </t>
  </si>
  <si>
    <t>REMUNERAÇÃO DE DOCENTES</t>
  </si>
  <si>
    <t>ENCARGOS SOBRE A FOLHA (PATRONAL)</t>
  </si>
  <si>
    <t>DESPESAS COM MARKETING</t>
  </si>
  <si>
    <t>VALOR ESPECÍFICO</t>
  </si>
  <si>
    <t>Valor específico do palestrante externo</t>
  </si>
  <si>
    <r>
      <rPr>
        <b/>
        <u/>
        <sz val="11"/>
        <color theme="1"/>
        <rFont val="Calibri"/>
        <family val="2"/>
        <scheme val="minor"/>
      </rPr>
      <t>TABELA DE VALORES A SEREM PAGOS HORA/AULA</t>
    </r>
    <r>
      <rPr>
        <b/>
        <sz val="11"/>
        <color theme="1"/>
        <rFont val="Calibri"/>
        <family val="2"/>
        <scheme val="minor"/>
      </rPr>
      <t xml:space="preserve"> (BRUTO):  R$ 80,00 (Doutor), R$ 70,00 (Mestre), R$ 60,00 (especialista). Este valor será contabilizado no custo do curso, no final da planilha.  Em evento excepcional, em que o proponente traz um palestrante externo, no qual o valor a ser pago é diferente do tabelado, o valor deverá ser informado na célula ao lado.</t>
    </r>
  </si>
  <si>
    <r>
      <t>J</t>
    </r>
    <r>
      <rPr>
        <b/>
        <u/>
        <sz val="11"/>
        <color theme="1"/>
        <rFont val="Calibri"/>
        <family val="2"/>
        <scheme val="minor"/>
      </rPr>
      <t xml:space="preserve">USTIFICATIVA POR FALTA DE REMUNERAÇÃO.  </t>
    </r>
    <r>
      <rPr>
        <b/>
        <sz val="10"/>
        <color theme="1"/>
        <rFont val="Calibri"/>
        <family val="2"/>
        <scheme val="minor"/>
      </rPr>
      <t xml:space="preserve"> (Quando não houver previsão de remuneração para o professor, este campo deverá ser preenchido com a justificativa)</t>
    </r>
  </si>
  <si>
    <t>Descrição ref. a palestrante com valor específico.</t>
  </si>
  <si>
    <t>Horas do professor em  viagens (Visitas)</t>
  </si>
  <si>
    <t xml:space="preserve">OBSERVAÇÕES GERAIS AO MARKETING : </t>
  </si>
  <si>
    <t>DESPESAS COM COMPRAS</t>
  </si>
  <si>
    <t>QTD HORAS</t>
  </si>
  <si>
    <t xml:space="preserve">VALOR TOTAL </t>
  </si>
  <si>
    <t xml:space="preserve">REGISTRADO PELA CASA OU EXTERNO </t>
  </si>
  <si>
    <t>ENCARGOS</t>
  </si>
  <si>
    <t>HÁ REMUNERAÇÃO</t>
  </si>
  <si>
    <t>SIM</t>
  </si>
  <si>
    <t>NÃO</t>
  </si>
  <si>
    <t>REMUNERAÇÃO DOCENTES</t>
  </si>
  <si>
    <t>REMUNERAÇÃO PALESTRANTE EXTERNO - VALOR ESPECÍFICO</t>
  </si>
  <si>
    <t xml:space="preserve">ENCARGOS </t>
  </si>
  <si>
    <t xml:space="preserve">TOTAL </t>
  </si>
  <si>
    <t xml:space="preserve">TOTAL DE REMUNERAÇÃO </t>
  </si>
  <si>
    <t>TOTAL DE ENCARGOS PATRONAIS</t>
  </si>
  <si>
    <t>GASTOS COM PGTOS DE SALÁRIOS</t>
  </si>
  <si>
    <t xml:space="preserve">OUTRAS DESPESAS COM DOCENTES </t>
  </si>
  <si>
    <t>Curso PRESENCIAL ou EAD? Clique e selecione</t>
  </si>
  <si>
    <r>
      <t xml:space="preserve">Emissaõ de certificado pela Unifev?  Clique e selecione  </t>
    </r>
    <r>
      <rPr>
        <b/>
        <sz val="8"/>
        <color theme="1"/>
        <rFont val="Calibri"/>
        <family val="2"/>
        <scheme val="minor"/>
      </rPr>
      <t xml:space="preserve">                                             </t>
    </r>
  </si>
  <si>
    <t>PONTO DE EQUILÍBRIO</t>
  </si>
  <si>
    <t>SEMI PRESENCIAL</t>
  </si>
  <si>
    <t>Formas de inscrição? Clique e selecione</t>
  </si>
  <si>
    <t xml:space="preserve">Número máximo de inscrições que podemos aceitar? </t>
  </si>
  <si>
    <t xml:space="preserve">OBSERVAÇÕES GERAIS AO SETOR DE COMPRAS : </t>
  </si>
  <si>
    <r>
      <t xml:space="preserve">RELATÓRIO FINAL DE ATIVIDADE DE EXTENSÃO </t>
    </r>
    <r>
      <rPr>
        <b/>
        <sz val="16"/>
        <color theme="1"/>
        <rFont val="Calibri"/>
        <family val="2"/>
      </rPr>
      <t>2016</t>
    </r>
  </si>
  <si>
    <t>Evento Realizado?</t>
  </si>
  <si>
    <t>JUSTIFICATIVA</t>
  </si>
  <si>
    <t>(justifique)</t>
  </si>
  <si>
    <t xml:space="preserve">Previsão no projeto </t>
  </si>
  <si>
    <t xml:space="preserve">Realizado </t>
  </si>
  <si>
    <t>Remuneração com os docentes</t>
  </si>
  <si>
    <t>Encargos sobre a folha (Patronal)</t>
  </si>
  <si>
    <t xml:space="preserve">Outras despesas com o docente </t>
  </si>
  <si>
    <t xml:space="preserve">Despesas com compras </t>
  </si>
  <si>
    <t>Despesas com Marketing</t>
  </si>
  <si>
    <t xml:space="preserve">Número de inscrições </t>
  </si>
  <si>
    <t xml:space="preserve">Receita com inscrições </t>
  </si>
  <si>
    <t>Outras fontes de recurso</t>
  </si>
  <si>
    <t xml:space="preserve">Valor da inscrição </t>
  </si>
  <si>
    <t xml:space="preserve">Justificativas </t>
  </si>
  <si>
    <t>Resultado</t>
  </si>
  <si>
    <t>RG:</t>
  </si>
  <si>
    <t>CPF:</t>
  </si>
  <si>
    <t>Banco:</t>
  </si>
  <si>
    <t>Agência:</t>
  </si>
  <si>
    <t>Conta:</t>
  </si>
  <si>
    <t>Endereço:</t>
  </si>
  <si>
    <t>Cidade/UF:</t>
  </si>
  <si>
    <t>CEL/FONE:</t>
  </si>
  <si>
    <t>PIS/PASEP:</t>
  </si>
  <si>
    <t xml:space="preserve">INFORMAR DADOS BANCÁRIOS DE PROFESSOR EXTERNO </t>
  </si>
  <si>
    <t xml:space="preserve">Pagamento de Hora aula projeto </t>
  </si>
  <si>
    <t>Pagamento de Hora aula relatório</t>
  </si>
  <si>
    <t xml:space="preserve">Professor </t>
  </si>
  <si>
    <t xml:space="preserve">data da aula </t>
  </si>
  <si>
    <t xml:space="preserve">Valor hora aula </t>
  </si>
  <si>
    <t xml:space="preserve">Nome do aluno inscrito </t>
  </si>
  <si>
    <t xml:space="preserve">Conceito </t>
  </si>
  <si>
    <t>PARTICIPANTES</t>
  </si>
  <si>
    <t xml:space="preserve">APROVADO </t>
  </si>
  <si>
    <t>REPROVADO</t>
  </si>
  <si>
    <t>Dados necessários para pagamento de professor externo</t>
  </si>
  <si>
    <t>n°</t>
  </si>
  <si>
    <t>ATÉ 4 PARCELAS</t>
  </si>
  <si>
    <t>CRONOGRAMA - ATIVIDADE DE EXTENSÃO ( ESTE CRONOGRAMA PUXARÁ AUTOMATICAMENTE OS DADOS DO PROJETO, SENDO ASSIM SÓ DEVERÁ SER MODIFICADOS EM CASOS EXCEPCIONAIS DE MUDANÇAS IMPREVISTAS NO MOMENTO DE ELABORAÇÃO DO PROJETO)</t>
  </si>
  <si>
    <t xml:space="preserve">RESULTADO PREVISTO </t>
  </si>
  <si>
    <r>
      <t>O ponto de equilíbrio é o número mínimo de inscrições que o curso precisa para acontecer. Quando o curso for oferecido sem valor de inscrição, na célula abaixo teremos a expressão"</t>
    </r>
    <r>
      <rPr>
        <sz val="11"/>
        <color rgb="FFFF0000"/>
        <rFont val="Calibri"/>
        <family val="2"/>
        <scheme val="minor"/>
      </rPr>
      <t>#DIV/0!</t>
    </r>
    <r>
      <rPr>
        <sz val="11"/>
        <color theme="1"/>
        <rFont val="Calibri"/>
        <family val="2"/>
        <scheme val="minor"/>
      </rPr>
      <t>". É recomendado que todo curso que gere custo, tenha também uma taxa de inscrição para evitar resultados negativos.</t>
    </r>
  </si>
  <si>
    <t>Haverá parcelamento do valor? (Lembramos que a parcela deverá ser de no mínimo R$ 10,00)  Clique e selecione</t>
  </si>
  <si>
    <r>
      <rPr>
        <b/>
        <sz val="15"/>
        <rFont val="Calibri"/>
        <family val="2"/>
        <scheme val="minor"/>
      </rPr>
      <t>Atenção</t>
    </r>
    <r>
      <rPr>
        <sz val="11"/>
        <color theme="1"/>
        <rFont val="Calibri"/>
        <family val="2"/>
        <scheme val="minor"/>
      </rPr>
      <t>: é necessário que esteja preenchidas as célula "K21", com a previsão de inscritos, e a célula "G24" com o valor das inscrições e com números suficientes para que o curso não ofereça um "RESULTADO PREVISTO" negativo.</t>
    </r>
  </si>
  <si>
    <r>
      <t xml:space="preserve">PROPOSTA DE ATIVIDADE DE EXTENSÃO </t>
    </r>
    <r>
      <rPr>
        <b/>
        <sz val="16"/>
        <color theme="1"/>
        <rFont val="Calibri"/>
        <family val="2"/>
      </rPr>
      <t>2017</t>
    </r>
  </si>
  <si>
    <t>O coordenador do curso de graduação vinculado à emissão deste projeto tem de estar ciente e de acordo com a proposta apresentada.</t>
  </si>
  <si>
    <t>O responsável pela atividade deverá entrar em contatos com os setores da Unifev, assim que este for aprovado, para programar os pedidos aqui mencionados. Exemplo: divulgação, compra de material, fretamento de ônibus,etc.</t>
  </si>
  <si>
    <t>Aberto à comunidade externa?                                                                                                                                                                                                                                                                                                              Clique e selecione</t>
  </si>
  <si>
    <t>Quantas horas PAC deve constar no certificado do aluno ?</t>
  </si>
  <si>
    <t>As inscrições devem ser oferecidas para um público específico ?  Se sim, mencione neste espaço. (Exemplo: apenas aos cursos da saúde, apenas para Graduados em Direito, apenas aos graduandos de Letras, apenas aos profissionais que atuam no setor alimentício, etc)</t>
  </si>
  <si>
    <t>Início e Término da inscrição ( Ex: De 01/01/2016 a 30/03/2016):</t>
  </si>
  <si>
    <t xml:space="preserve">Previsão de pessoas inscritas ? </t>
  </si>
  <si>
    <t>Outras fontes de recursos ?  (Citar o valor a receber  - Exemplo:  patrocinio, programas do governo...)</t>
  </si>
  <si>
    <t>Descrição ref. ao palestrante com valor específico.</t>
  </si>
  <si>
    <t>Este campo calculará as despesas com professores/palestrantes que são de outras cidades, pois, nestes casos, a Unifev fará o reembolso das despesas, de acordo com os valores fixados em nossa tabela.  As células em branco devem ser preenchidas pelo proponente, de acordo com a previsão.  Na coluna "Observação" deve ser descrito quais os professores farão jus aos itens mencionados.  As notinhas deverão ser INDISPENSÁVELMENTE apresentadas à instituição, para que o reembolso seja efetuado. Mesmo que o valor seja superior os mencionados, o reembolso respeitará esse limite.</t>
  </si>
  <si>
    <t xml:space="preserve">Este campo calculará os gastos com a compra de materiais, frete de ônibus, brindes e outras despesas que forem necessárias para a realização do evento.  Os campos a serem preenchidos estão em brancos. Após aprovado pelo Consepe, este documento será enviado ao setor de compras. O professor responsável deverá contatar o departamento para detalhar as solicitações. Lembramos que o setor de compras precisa de um prazo entre a aprovação do Consepe e a entrega dos itens, pois a instituição precisa obedecer ao processo de cotação prévia dos itens.  (Exemplos de pedidos: frete de ônibus incluindo o percurso, agulha, seringas, papel A3, canetinhas, alimentos, brindes em geral). </t>
  </si>
  <si>
    <t>Este campo é destinado a pedidos ao setor de Eventos.  Os campos a serem preenchidos estão em brancos. Após aprovado pelo Consepe, este documento será enviado ao setor de eventos. O professor responsável deverá contatar o departamento para detalhar as solicitações. Lembramos que o setor de Eventos precisará de um prazo após a aprovação do Consepe para programar o atendimento do pedido.  (Esta dentro das atribuições do eventos a organização da estrutura do evento. Ex. Mesa, cadeiras, toalha, composição de mesas, Exposição de bainners ja existentes...)</t>
  </si>
  <si>
    <t xml:space="preserve">Este campo calculará os gastos com os materiais solicitados ao Setor de Comunicação e Marketing. Os campos a serem preenchidos estão em branco. Após aprovado pelo Consepe, este documento será enviado ao Setor de Comunicação e Marketing. O professor responsável deverá contatar o departamento para detalhar as solicitações e providenciar, também, a divulgação do evento. Lembramos que o Setor de Comunicação e Marketing precisará de um prazo após a aprovação do Consepe para produzir os materiais e programar a divulgação do evento.  </t>
  </si>
  <si>
    <t>ELABORAÇÃO DE ARTE ESPECÍFICA PARA O EVENTO</t>
  </si>
  <si>
    <t>ELABORAÇÃO DE ARTE ESPECÍFICA PARA O EMAILMARKETING</t>
  </si>
  <si>
    <t>ELABORAÇÃO DE ARTE ESPECÍFICA PARA O WHATSAPP</t>
  </si>
  <si>
    <t>ELABORAÇÃO DE ARTE ESPECÍFICA PARA FACEBOOK</t>
  </si>
  <si>
    <t xml:space="preserve">PEDIDOS AO SETOR DE AUDIO VISUAL E STI (INFORMÁTICA) </t>
  </si>
  <si>
    <t>Este campo é destina aos serviços a serem prestados pelo setor de audiovisual e STI. Assim que aprovado, este projeto será encaminhado a ambos os departamentos. O professor responsável deverá contata-los para detalhar as solicitações. São atribuições do setor audiovisual: montar computadores, equipamentos de som, microfones, etc. São atribuições do STI (INFORMÁTICA): reservar laboratórios, reservar computadores, emissão de certificado online, etc.</t>
  </si>
  <si>
    <t>Modalidades</t>
  </si>
  <si>
    <t>Regulamento:</t>
  </si>
  <si>
    <t>https://www.unifev.edu.br/site/docs/documentos/1402.pdf</t>
  </si>
  <si>
    <t>Há responsabilidade social ?</t>
  </si>
  <si>
    <t xml:space="preserve">Atenção: é necessário que esteja preenchidas as célula "K21", com a previsão de inscritos, e a célula "G24" com o valor das inscrições. É necessário que estes números sejam suficientes para que o curso não ofereça um "RESULTADO NEGATIVO". Se o resultado for negativo no campo acima teremos a indicação de que o é recomendável que aumente o "valor da inscrição" ou o número de "previsto para inscrição", caso não gere resultado negativo o projeto estará apto para passar no Consepe. </t>
  </si>
  <si>
    <r>
      <t xml:space="preserve">Refeição </t>
    </r>
    <r>
      <rPr>
        <sz val="8"/>
        <color theme="1"/>
        <rFont val="Calibri"/>
        <family val="2"/>
        <scheme val="minor"/>
      </rPr>
      <t>(</t>
    </r>
    <r>
      <rPr>
        <sz val="10"/>
        <color theme="1"/>
        <rFont val="Calibri"/>
        <family val="2"/>
        <scheme val="minor"/>
      </rPr>
      <t>Reembolso até R$ 40,00, de acordo com a NF</t>
    </r>
    <r>
      <rPr>
        <sz val="8"/>
        <color theme="1"/>
        <rFont val="Calibri"/>
        <family val="2"/>
        <scheme val="minor"/>
      </rPr>
      <t>)</t>
    </r>
  </si>
  <si>
    <r>
      <rPr>
        <b/>
        <u/>
        <sz val="11"/>
        <color theme="1"/>
        <rFont val="Calibri"/>
        <family val="2"/>
        <scheme val="minor"/>
      </rPr>
      <t>ATENÇÃO: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REFERENTE AO PAGAMENTO DO PROFESSOR, LEMBRAMOS QUE TODO VALOR AQUI MENCIONADO É VALOR BRUTO, E SOFRERÁ OS DESCONTOS DEVIDOS PELO CONTRATADO. A ORA CONTRATANTE, UNIFEV, ARCARÁ COM OS TRIBUTOS DESTINADOS A ELA, OU SEJA, OS IMPOSTOS PATRONAIS. AMBAS SITUAÇÕES ESTÃO PREVISTAS EM LEI E SERÃO SEGUIDAS RIGOROSAMENTE.</t>
    </r>
  </si>
  <si>
    <t>Médico</t>
  </si>
  <si>
    <t>Médico especialista</t>
  </si>
  <si>
    <t>Médico mestre</t>
  </si>
  <si>
    <t>Médico Doutor</t>
  </si>
  <si>
    <t>Campus centro - Auditório Vandelei Passoni</t>
  </si>
  <si>
    <t>Campus centro - Lab. Informática 1</t>
  </si>
  <si>
    <t>Campus centro - Lab. Informática 2</t>
  </si>
  <si>
    <t>Campus centro - Lab. Informática 3</t>
  </si>
  <si>
    <t>Campus centro - Lab. Informática 4</t>
  </si>
  <si>
    <t>Campus centro - Sala de 30 a 50 lugares</t>
  </si>
  <si>
    <t xml:space="preserve">Campus centro - Memorial </t>
  </si>
  <si>
    <t>Campus centro - Sala de 51 a 100 lugares</t>
  </si>
  <si>
    <t>Cidade Universitária  - Lab. Informática 1</t>
  </si>
  <si>
    <t xml:space="preserve">Cidade Universitária - Auditório </t>
  </si>
  <si>
    <t>Cidade Universitária  - Lab. Informática 2</t>
  </si>
  <si>
    <t>Cidade Universitária  - Lab. Informática 3</t>
  </si>
  <si>
    <t>Cidade Universitária  - Lab. Informática 4</t>
  </si>
  <si>
    <t>Cidade Universitária  - Lab. Informática 5</t>
  </si>
  <si>
    <t>Cidade Universitária  - Sala de 30 a 50 lugares</t>
  </si>
  <si>
    <t>Cidade Universitária  - Sala de 51 a 100 lugares</t>
  </si>
  <si>
    <t>Unifev saúde - Auditório</t>
  </si>
  <si>
    <t xml:space="preserve">Local do evento </t>
  </si>
  <si>
    <t xml:space="preserve">Valor Hora aula </t>
  </si>
  <si>
    <t xml:space="preserve">Quantidade de horas utilizadas no local </t>
  </si>
  <si>
    <t xml:space="preserve">Resultado do custo por dia </t>
  </si>
  <si>
    <t xml:space="preserve">VALOR FIXO - Paulo Gil Informou </t>
  </si>
  <si>
    <t xml:space="preserve">Local </t>
  </si>
  <si>
    <t xml:space="preserve">TOTAL DE GASTOS COM INFRA NO PROJETO </t>
  </si>
  <si>
    <t xml:space="preserve">DESPESAS COM INFRA </t>
  </si>
  <si>
    <t xml:space="preserve">Resultado sem o erro </t>
  </si>
  <si>
    <t xml:space="preserve">Se seu projeto aconteceu em local externo ? Digite aqui em qual local aconteceu </t>
  </si>
  <si>
    <t>Ambiente Unifev ou Local externo (selecionar)</t>
  </si>
  <si>
    <t>Ambiente Unifev ou Local externo em que aconteceu (selecionar)</t>
  </si>
  <si>
    <t xml:space="preserve"> Despesas com infraestrutura</t>
  </si>
  <si>
    <t xml:space="preserve">Se seu projeto acontecerá em local externo ? Digite aqui em qual local será: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</si>
</sst>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dd/mm/yy;@"/>
    <numFmt numFmtId="165" formatCode="h:mm;@"/>
    <numFmt numFmtId="166" formatCode="dd/mm/yy"/>
    <numFmt numFmtId="167" formatCode="[h]:mm"/>
    <numFmt numFmtId="168" formatCode="[$-F400]h:mm:ss\ AM/PM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rgb="FF000000"/>
      <name val="Segoe UI"/>
      <family val="2"/>
    </font>
    <font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1"/>
      <name val="Arial"/>
      <family val="2"/>
    </font>
    <font>
      <sz val="40"/>
      <color theme="1"/>
      <name val="Calibri"/>
      <family val="2"/>
      <scheme val="minor"/>
    </font>
    <font>
      <b/>
      <sz val="15"/>
      <name val="Calibri"/>
      <family val="2"/>
      <scheme val="minor"/>
    </font>
    <font>
      <sz val="8"/>
      <color rgb="FF000000"/>
      <name val="Tahoma"/>
      <family val="2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581">
    <xf numFmtId="0" fontId="0" fillId="0" borderId="0" xfId="0"/>
    <xf numFmtId="0" fontId="1" fillId="0" borderId="17" xfId="0" applyFont="1" applyBorder="1"/>
    <xf numFmtId="0" fontId="0" fillId="0" borderId="17" xfId="0" applyBorder="1"/>
    <xf numFmtId="0" fontId="1" fillId="0" borderId="26" xfId="0" applyFont="1" applyBorder="1"/>
    <xf numFmtId="0" fontId="1" fillId="0" borderId="14" xfId="0" applyFont="1" applyBorder="1"/>
    <xf numFmtId="0" fontId="0" fillId="0" borderId="26" xfId="0" applyBorder="1"/>
    <xf numFmtId="0" fontId="0" fillId="0" borderId="1" xfId="0" applyBorder="1"/>
    <xf numFmtId="0" fontId="0" fillId="0" borderId="17" xfId="0" applyFill="1" applyBorder="1"/>
    <xf numFmtId="44" fontId="10" fillId="0" borderId="1" xfId="1" applyFont="1" applyFill="1" applyBorder="1" applyProtection="1">
      <protection locked="0"/>
    </xf>
    <xf numFmtId="0" fontId="0" fillId="0" borderId="0" xfId="0" applyNumberFormat="1"/>
    <xf numFmtId="44" fontId="0" fillId="0" borderId="0" xfId="1" applyFont="1"/>
    <xf numFmtId="0" fontId="0" fillId="0" borderId="6" xfId="0" applyBorder="1"/>
    <xf numFmtId="44" fontId="0" fillId="0" borderId="6" xfId="1" applyFont="1" applyBorder="1"/>
    <xf numFmtId="0" fontId="0" fillId="0" borderId="6" xfId="1" applyNumberFormat="1" applyFont="1" applyBorder="1"/>
    <xf numFmtId="0" fontId="0" fillId="0" borderId="0" xfId="0" applyBorder="1"/>
    <xf numFmtId="44" fontId="0" fillId="0" borderId="0" xfId="1" applyFont="1" applyBorder="1"/>
    <xf numFmtId="0" fontId="0" fillId="0" borderId="0" xfId="1" applyNumberFormat="1" applyFont="1" applyBorder="1"/>
    <xf numFmtId="0" fontId="1" fillId="0" borderId="0" xfId="0" applyFont="1" applyBorder="1"/>
    <xf numFmtId="0" fontId="0" fillId="0" borderId="0" xfId="0" applyFill="1" applyBorder="1"/>
    <xf numFmtId="0" fontId="0" fillId="0" borderId="14" xfId="0" applyFill="1" applyBorder="1"/>
    <xf numFmtId="0" fontId="1" fillId="0" borderId="14" xfId="0" applyFont="1" applyBorder="1" applyAlignment="1">
      <alignment wrapText="1"/>
    </xf>
    <xf numFmtId="0" fontId="1" fillId="3" borderId="47" xfId="0" applyFont="1" applyFill="1" applyBorder="1" applyAlignment="1" applyProtection="1">
      <alignment horizontal="center" vertical="center"/>
    </xf>
    <xf numFmtId="0" fontId="1" fillId="3" borderId="56" xfId="0" applyFont="1" applyFill="1" applyBorder="1" applyAlignment="1" applyProtection="1">
      <alignment horizontal="center" vertical="center"/>
    </xf>
    <xf numFmtId="44" fontId="0" fillId="0" borderId="0" xfId="0" applyNumberFormat="1"/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44" fontId="0" fillId="4" borderId="20" xfId="1" applyFont="1" applyFill="1" applyBorder="1" applyAlignment="1">
      <alignment horizontal="center"/>
    </xf>
    <xf numFmtId="0" fontId="0" fillId="4" borderId="39" xfId="0" applyNumberFormat="1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44" fontId="0" fillId="4" borderId="20" xfId="1" applyFont="1" applyFill="1" applyBorder="1" applyAlignment="1">
      <alignment horizontal="center" wrapText="1"/>
    </xf>
    <xf numFmtId="44" fontId="0" fillId="0" borderId="68" xfId="1" applyFont="1" applyBorder="1"/>
    <xf numFmtId="0" fontId="0" fillId="0" borderId="40" xfId="0" applyBorder="1"/>
    <xf numFmtId="0" fontId="0" fillId="0" borderId="41" xfId="0" applyBorder="1"/>
    <xf numFmtId="44" fontId="0" fillId="0" borderId="41" xfId="1" applyFont="1" applyBorder="1"/>
    <xf numFmtId="44" fontId="0" fillId="0" borderId="6" xfId="1" applyFont="1" applyBorder="1" applyAlignment="1">
      <alignment wrapText="1"/>
    </xf>
    <xf numFmtId="44" fontId="0" fillId="0" borderId="41" xfId="1" applyFont="1" applyBorder="1" applyAlignment="1">
      <alignment wrapText="1"/>
    </xf>
    <xf numFmtId="44" fontId="0" fillId="0" borderId="0" xfId="1" applyFont="1" applyBorder="1" applyAlignment="1">
      <alignment wrapText="1"/>
    </xf>
    <xf numFmtId="44" fontId="0" fillId="0" borderId="0" xfId="1" applyFont="1" applyAlignment="1">
      <alignment wrapText="1"/>
    </xf>
    <xf numFmtId="14" fontId="0" fillId="0" borderId="6" xfId="0" applyNumberFormat="1" applyBorder="1"/>
    <xf numFmtId="44" fontId="0" fillId="4" borderId="41" xfId="1" applyFont="1" applyFill="1" applyBorder="1"/>
    <xf numFmtId="0" fontId="0" fillId="0" borderId="41" xfId="1" applyNumberFormat="1" applyFont="1" applyBorder="1" applyAlignment="1">
      <alignment wrapText="1"/>
    </xf>
    <xf numFmtId="0" fontId="0" fillId="0" borderId="0" xfId="1" applyNumberFormat="1" applyFont="1" applyFill="1" applyBorder="1" applyAlignment="1">
      <alignment horizontal="center" vertical="center" wrapText="1"/>
    </xf>
    <xf numFmtId="44" fontId="0" fillId="0" borderId="0" xfId="1" applyFont="1" applyFill="1" applyBorder="1" applyAlignment="1">
      <alignment horizontal="center" vertical="center"/>
    </xf>
    <xf numFmtId="44" fontId="0" fillId="0" borderId="0" xfId="1" applyFont="1" applyFill="1" applyBorder="1" applyAlignment="1">
      <alignment vertical="center"/>
    </xf>
    <xf numFmtId="0" fontId="0" fillId="0" borderId="39" xfId="1" applyNumberFormat="1" applyFont="1" applyFill="1" applyBorder="1" applyAlignment="1">
      <alignment horizontal="center" vertical="center" wrapText="1"/>
    </xf>
    <xf numFmtId="44" fontId="0" fillId="0" borderId="39" xfId="1" applyFont="1" applyBorder="1" applyAlignment="1">
      <alignment vertical="center"/>
    </xf>
    <xf numFmtId="44" fontId="0" fillId="0" borderId="39" xfId="0" applyNumberFormat="1" applyBorder="1"/>
    <xf numFmtId="44" fontId="0" fillId="0" borderId="39" xfId="1" applyFont="1" applyBorder="1" applyAlignment="1">
      <alignment wrapText="1"/>
    </xf>
    <xf numFmtId="44" fontId="0" fillId="3" borderId="39" xfId="0" applyNumberFormat="1" applyFill="1" applyBorder="1" applyAlignment="1">
      <alignment vertical="center"/>
    </xf>
    <xf numFmtId="44" fontId="0" fillId="5" borderId="42" xfId="0" applyNumberFormat="1" applyFill="1" applyBorder="1"/>
    <xf numFmtId="44" fontId="0" fillId="0" borderId="18" xfId="1" applyFont="1" applyBorder="1" applyAlignment="1">
      <alignment wrapText="1"/>
    </xf>
    <xf numFmtId="44" fontId="0" fillId="5" borderId="39" xfId="1" applyFont="1" applyFill="1" applyBorder="1" applyAlignment="1">
      <alignment vertical="center"/>
    </xf>
    <xf numFmtId="167" fontId="17" fillId="3" borderId="1" xfId="0" applyNumberFormat="1" applyFont="1" applyFill="1" applyBorder="1" applyAlignment="1" applyProtection="1">
      <alignment horizontal="left" vertical="center"/>
    </xf>
    <xf numFmtId="167" fontId="17" fillId="3" borderId="47" xfId="0" applyNumberFormat="1" applyFont="1" applyFill="1" applyBorder="1" applyAlignment="1" applyProtection="1">
      <alignment horizontal="left" vertical="center"/>
    </xf>
    <xf numFmtId="167" fontId="17" fillId="3" borderId="56" xfId="0" applyNumberFormat="1" applyFont="1" applyFill="1" applyBorder="1" applyAlignment="1" applyProtection="1">
      <alignment horizontal="left" vertical="center"/>
    </xf>
    <xf numFmtId="167" fontId="17" fillId="3" borderId="32" xfId="0" applyNumberFormat="1" applyFont="1" applyFill="1" applyBorder="1" applyAlignment="1" applyProtection="1">
      <alignment horizontal="left" vertical="center"/>
    </xf>
    <xf numFmtId="167" fontId="17" fillId="3" borderId="51" xfId="0" applyNumberFormat="1" applyFont="1" applyFill="1" applyBorder="1" applyAlignment="1" applyProtection="1">
      <alignment horizontal="center" vertical="center"/>
    </xf>
    <xf numFmtId="44" fontId="0" fillId="2" borderId="39" xfId="1" applyFont="1" applyFill="1" applyBorder="1" applyAlignment="1">
      <alignment horizontal="center" vertical="center"/>
    </xf>
    <xf numFmtId="44" fontId="0" fillId="0" borderId="39" xfId="0" applyNumberFormat="1" applyFill="1" applyBorder="1" applyAlignment="1">
      <alignment vertical="center"/>
    </xf>
    <xf numFmtId="44" fontId="0" fillId="3" borderId="39" xfId="1" applyFont="1" applyFill="1" applyBorder="1" applyAlignment="1">
      <alignment horizontal="center" vertical="center"/>
    </xf>
    <xf numFmtId="0" fontId="0" fillId="0" borderId="71" xfId="0" applyBorder="1"/>
    <xf numFmtId="0" fontId="0" fillId="0" borderId="72" xfId="0" applyBorder="1"/>
    <xf numFmtId="0" fontId="0" fillId="0" borderId="61" xfId="0" applyBorder="1"/>
    <xf numFmtId="0" fontId="5" fillId="3" borderId="47" xfId="0" applyFont="1" applyFill="1" applyBorder="1" applyAlignment="1" applyProtection="1">
      <alignment vertical="center"/>
    </xf>
    <xf numFmtId="0" fontId="6" fillId="3" borderId="51" xfId="0" applyFont="1" applyFill="1" applyBorder="1" applyAlignment="1" applyProtection="1"/>
    <xf numFmtId="165" fontId="0" fillId="3" borderId="6" xfId="0" applyNumberFormat="1" applyFill="1" applyBorder="1" applyAlignment="1" applyProtection="1">
      <alignment horizontal="left"/>
    </xf>
    <xf numFmtId="165" fontId="0" fillId="3" borderId="1" xfId="0" applyNumberFormat="1" applyFill="1" applyBorder="1" applyAlignment="1" applyProtection="1">
      <alignment horizontal="left"/>
    </xf>
    <xf numFmtId="0" fontId="0" fillId="4" borderId="41" xfId="0" applyFill="1" applyBorder="1" applyAlignment="1" applyProtection="1">
      <alignment horizontal="center" vertical="center" wrapText="1"/>
    </xf>
    <xf numFmtId="0" fontId="1" fillId="4" borderId="41" xfId="0" applyFont="1" applyFill="1" applyBorder="1" applyAlignment="1" applyProtection="1">
      <alignment vertical="center" wrapText="1"/>
    </xf>
    <xf numFmtId="0" fontId="1" fillId="3" borderId="47" xfId="0" applyFont="1" applyFill="1" applyBorder="1" applyAlignment="1" applyProtection="1">
      <alignment horizontal="center" vertical="center" wrapText="1"/>
    </xf>
    <xf numFmtId="0" fontId="1" fillId="3" borderId="57" xfId="0" applyFont="1" applyFill="1" applyBorder="1" applyAlignment="1" applyProtection="1">
      <alignment horizontal="center" vertical="center"/>
    </xf>
    <xf numFmtId="0" fontId="0" fillId="3" borderId="32" xfId="0" applyFill="1" applyBorder="1" applyAlignment="1" applyProtection="1">
      <alignment horizontal="center" wrapText="1"/>
    </xf>
    <xf numFmtId="0" fontId="0" fillId="3" borderId="51" xfId="0" applyFill="1" applyBorder="1" applyAlignment="1" applyProtection="1">
      <alignment horizontal="center" wrapText="1"/>
    </xf>
    <xf numFmtId="8" fontId="0" fillId="3" borderId="1" xfId="0" applyNumberFormat="1" applyFill="1" applyBorder="1" applyAlignment="1" applyProtection="1">
      <alignment horizontal="center"/>
    </xf>
    <xf numFmtId="8" fontId="0" fillId="3" borderId="10" xfId="0" applyNumberFormat="1" applyFill="1" applyBorder="1" applyAlignment="1" applyProtection="1">
      <alignment horizontal="center"/>
    </xf>
    <xf numFmtId="44" fontId="0" fillId="3" borderId="1" xfId="1" applyFont="1" applyFill="1" applyBorder="1" applyProtection="1"/>
    <xf numFmtId="44" fontId="0" fillId="3" borderId="10" xfId="1" applyFont="1" applyFill="1" applyBorder="1" applyProtection="1"/>
    <xf numFmtId="0" fontId="1" fillId="3" borderId="41" xfId="0" applyFont="1" applyFill="1" applyBorder="1" applyAlignment="1" applyProtection="1">
      <alignment horizontal="center" wrapText="1"/>
    </xf>
    <xf numFmtId="44" fontId="0" fillId="3" borderId="60" xfId="1" applyFont="1" applyFill="1" applyBorder="1" applyProtection="1"/>
    <xf numFmtId="44" fontId="0" fillId="3" borderId="61" xfId="1" applyFont="1" applyFill="1" applyBorder="1" applyProtection="1"/>
    <xf numFmtId="44" fontId="0" fillId="3" borderId="17" xfId="1" applyFont="1" applyFill="1" applyBorder="1" applyProtection="1"/>
    <xf numFmtId="44" fontId="0" fillId="3" borderId="26" xfId="0" applyNumberFormat="1" applyFill="1" applyBorder="1" applyAlignment="1" applyProtection="1"/>
    <xf numFmtId="0" fontId="1" fillId="3" borderId="18" xfId="0" applyFont="1" applyFill="1" applyBorder="1" applyAlignment="1" applyProtection="1">
      <alignment wrapText="1"/>
    </xf>
    <xf numFmtId="44" fontId="0" fillId="3" borderId="6" xfId="1" applyFont="1" applyFill="1" applyBorder="1" applyProtection="1"/>
    <xf numFmtId="0" fontId="0" fillId="3" borderId="60" xfId="0" applyFill="1" applyBorder="1" applyProtection="1"/>
    <xf numFmtId="0" fontId="0" fillId="3" borderId="61" xfId="0" applyFill="1" applyBorder="1" applyProtection="1"/>
    <xf numFmtId="44" fontId="0" fillId="3" borderId="39" xfId="0" applyNumberFormat="1" applyFill="1" applyBorder="1" applyAlignment="1" applyProtection="1"/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14" fontId="0" fillId="0" borderId="59" xfId="0" applyNumberFormat="1" applyBorder="1" applyAlignment="1" applyProtection="1">
      <alignment horizontal="left"/>
      <protection locked="0"/>
    </xf>
    <xf numFmtId="165" fontId="0" fillId="0" borderId="1" xfId="0" applyNumberForma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 wrapText="1"/>
      <protection locked="0"/>
    </xf>
    <xf numFmtId="0" fontId="0" fillId="0" borderId="6" xfId="0" applyBorder="1" applyAlignment="1" applyProtection="1">
      <alignment horizontal="center" wrapText="1"/>
      <protection locked="0"/>
    </xf>
    <xf numFmtId="0" fontId="0" fillId="0" borderId="1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4" fontId="0" fillId="0" borderId="32" xfId="0" applyNumberForma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63" xfId="0" applyBorder="1" applyAlignment="1" applyProtection="1">
      <alignment horizontal="left" wrapText="1"/>
      <protection locked="0"/>
    </xf>
    <xf numFmtId="0" fontId="0" fillId="0" borderId="63" xfId="0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" xfId="1" applyNumberFormat="1" applyFont="1" applyBorder="1" applyAlignment="1" applyProtection="1">
      <alignment horizontal="center"/>
      <protection locked="0"/>
    </xf>
    <xf numFmtId="44" fontId="0" fillId="0" borderId="1" xfId="1" applyFont="1" applyFill="1" applyBorder="1" applyAlignment="1" applyProtection="1">
      <alignment horizontal="center"/>
      <protection locked="0"/>
    </xf>
    <xf numFmtId="44" fontId="0" fillId="0" borderId="1" xfId="1" applyFont="1" applyFill="1" applyBorder="1" applyAlignment="1" applyProtection="1">
      <alignment horizontal="center" wrapText="1"/>
      <protection locked="0"/>
    </xf>
    <xf numFmtId="44" fontId="0" fillId="0" borderId="6" xfId="1" applyFont="1" applyBorder="1" applyProtection="1">
      <protection locked="0"/>
    </xf>
    <xf numFmtId="0" fontId="0" fillId="0" borderId="7" xfId="0" applyBorder="1" applyProtection="1">
      <protection locked="0"/>
    </xf>
    <xf numFmtId="44" fontId="0" fillId="0" borderId="1" xfId="1" applyFont="1" applyBorder="1" applyProtection="1">
      <protection locked="0"/>
    </xf>
    <xf numFmtId="44" fontId="0" fillId="0" borderId="10" xfId="1" applyFont="1" applyBorder="1" applyProtection="1">
      <protection locked="0"/>
    </xf>
    <xf numFmtId="0" fontId="0" fillId="0" borderId="21" xfId="0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48" xfId="0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22" xfId="0" applyBorder="1" applyAlignment="1" applyProtection="1">
      <protection locked="0"/>
    </xf>
    <xf numFmtId="0" fontId="6" fillId="3" borderId="21" xfId="0" applyFont="1" applyFill="1" applyBorder="1" applyAlignment="1" applyProtection="1"/>
    <xf numFmtId="44" fontId="0" fillId="3" borderId="14" xfId="0" applyNumberFormat="1" applyFill="1" applyBorder="1" applyAlignment="1" applyProtection="1"/>
    <xf numFmtId="0" fontId="16" fillId="4" borderId="2" xfId="0" applyFont="1" applyFill="1" applyBorder="1" applyAlignment="1" applyProtection="1">
      <alignment vertical="center" wrapText="1"/>
      <protection locked="0"/>
    </xf>
    <xf numFmtId="0" fontId="7" fillId="4" borderId="4" xfId="0" applyFont="1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165" fontId="0" fillId="0" borderId="6" xfId="0" applyNumberFormat="1" applyBorder="1" applyAlignment="1" applyProtection="1">
      <alignment horizontal="left"/>
      <protection locked="0"/>
    </xf>
    <xf numFmtId="0" fontId="0" fillId="0" borderId="6" xfId="0" applyBorder="1" applyProtection="1">
      <protection locked="0"/>
    </xf>
    <xf numFmtId="165" fontId="0" fillId="0" borderId="10" xfId="0" applyNumberFormat="1" applyBorder="1" applyAlignment="1" applyProtection="1">
      <alignment horizontal="left"/>
      <protection locked="0"/>
    </xf>
    <xf numFmtId="0" fontId="0" fillId="0" borderId="70" xfId="0" applyBorder="1" applyAlignment="1" applyProtection="1">
      <alignment horizontal="left" wrapText="1"/>
      <protection locked="0"/>
    </xf>
    <xf numFmtId="0" fontId="0" fillId="0" borderId="70" xfId="0" applyBorder="1" applyAlignment="1" applyProtection="1">
      <alignment horizontal="center" wrapText="1"/>
      <protection locked="0"/>
    </xf>
    <xf numFmtId="0" fontId="0" fillId="0" borderId="10" xfId="0" applyBorder="1" applyProtection="1">
      <protection locked="0"/>
    </xf>
    <xf numFmtId="0" fontId="0" fillId="0" borderId="6" xfId="0" applyFill="1" applyBorder="1" applyProtection="1"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2" fillId="3" borderId="40" xfId="0" applyFont="1" applyFill="1" applyBorder="1" applyProtection="1"/>
    <xf numFmtId="0" fontId="12" fillId="3" borderId="39" xfId="0" applyFont="1" applyFill="1" applyBorder="1" applyAlignment="1" applyProtection="1">
      <alignment horizontal="center"/>
    </xf>
    <xf numFmtId="0" fontId="12" fillId="3" borderId="19" xfId="0" applyFont="1" applyFill="1" applyBorder="1" applyProtection="1"/>
    <xf numFmtId="0" fontId="12" fillId="3" borderId="20" xfId="0" applyFont="1" applyFill="1" applyBorder="1" applyProtection="1"/>
    <xf numFmtId="0" fontId="1" fillId="0" borderId="27" xfId="0" applyFont="1" applyBorder="1"/>
    <xf numFmtId="0" fontId="1" fillId="0" borderId="16" xfId="0" applyFont="1" applyBorder="1"/>
    <xf numFmtId="0" fontId="1" fillId="0" borderId="15" xfId="0" applyFont="1" applyBorder="1"/>
    <xf numFmtId="0" fontId="0" fillId="0" borderId="2" xfId="0" applyBorder="1" applyProtection="1">
      <protection locked="0"/>
    </xf>
    <xf numFmtId="0" fontId="5" fillId="3" borderId="1" xfId="0" applyFont="1" applyFill="1" applyBorder="1" applyAlignment="1" applyProtection="1">
      <alignment vertical="center"/>
    </xf>
    <xf numFmtId="0" fontId="26" fillId="6" borderId="25" xfId="0" applyFont="1" applyFill="1" applyBorder="1" applyAlignment="1" applyProtection="1">
      <alignment vertical="center" wrapText="1"/>
      <protection locked="0"/>
    </xf>
    <xf numFmtId="0" fontId="0" fillId="6" borderId="0" xfId="0" applyFill="1" applyProtection="1">
      <protection locked="0"/>
    </xf>
    <xf numFmtId="0" fontId="4" fillId="4" borderId="37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0" fillId="0" borderId="27" xfId="0" applyBorder="1"/>
    <xf numFmtId="0" fontId="0" fillId="0" borderId="18" xfId="0" applyBorder="1"/>
    <xf numFmtId="0" fontId="0" fillId="0" borderId="15" xfId="0" applyBorder="1"/>
    <xf numFmtId="0" fontId="0" fillId="0" borderId="1" xfId="0" applyBorder="1" applyAlignment="1" applyProtection="1">
      <alignment wrapText="1"/>
      <protection locked="0"/>
    </xf>
    <xf numFmtId="0" fontId="17" fillId="0" borderId="53" xfId="0" applyNumberFormat="1" applyFont="1" applyFill="1" applyBorder="1" applyAlignment="1" applyProtection="1">
      <alignment horizontal="center" vertical="center"/>
      <protection locked="0"/>
    </xf>
    <xf numFmtId="0" fontId="17" fillId="0" borderId="33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44" fontId="10" fillId="0" borderId="0" xfId="1" applyFont="1" applyFill="1" applyBorder="1" applyProtection="1">
      <protection locked="0"/>
    </xf>
    <xf numFmtId="0" fontId="0" fillId="0" borderId="28" xfId="0" applyFill="1" applyBorder="1"/>
    <xf numFmtId="0" fontId="16" fillId="0" borderId="0" xfId="0" applyFont="1"/>
    <xf numFmtId="44" fontId="10" fillId="0" borderId="1" xfId="1" applyFont="1" applyFill="1" applyBorder="1" applyAlignment="1" applyProtection="1">
      <alignment wrapText="1"/>
      <protection locked="0"/>
    </xf>
    <xf numFmtId="168" fontId="10" fillId="0" borderId="1" xfId="1" applyNumberFormat="1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25" xfId="0" applyFill="1" applyBorder="1"/>
    <xf numFmtId="0" fontId="4" fillId="3" borderId="32" xfId="0" applyFont="1" applyFill="1" applyBorder="1" applyAlignment="1" applyProtection="1">
      <alignment horizontal="center" vertical="center"/>
      <protection locked="0"/>
    </xf>
    <xf numFmtId="44" fontId="10" fillId="0" borderId="33" xfId="1" applyFont="1" applyFill="1" applyBorder="1" applyProtection="1">
      <protection locked="0"/>
    </xf>
    <xf numFmtId="0" fontId="16" fillId="0" borderId="32" xfId="0" applyFont="1" applyBorder="1"/>
    <xf numFmtId="0" fontId="0" fillId="0" borderId="33" xfId="0" applyBorder="1"/>
    <xf numFmtId="0" fontId="16" fillId="0" borderId="51" xfId="0" applyFont="1" applyBorder="1"/>
    <xf numFmtId="0" fontId="0" fillId="0" borderId="10" xfId="0" applyBorder="1"/>
    <xf numFmtId="44" fontId="10" fillId="0" borderId="10" xfId="1" applyFont="1" applyFill="1" applyBorder="1" applyAlignment="1" applyProtection="1">
      <alignment wrapText="1"/>
      <protection locked="0"/>
    </xf>
    <xf numFmtId="44" fontId="10" fillId="0" borderId="10" xfId="1" applyFont="1" applyFill="1" applyBorder="1" applyProtection="1">
      <protection locked="0"/>
    </xf>
    <xf numFmtId="0" fontId="16" fillId="3" borderId="32" xfId="0" applyFont="1" applyFill="1" applyBorder="1" applyAlignment="1" applyProtection="1">
      <alignment wrapText="1"/>
      <protection locked="0"/>
    </xf>
    <xf numFmtId="44" fontId="10" fillId="3" borderId="1" xfId="1" applyFont="1" applyFill="1" applyBorder="1" applyProtection="1">
      <protection locked="0"/>
    </xf>
    <xf numFmtId="0" fontId="16" fillId="3" borderId="32" xfId="0" applyFont="1" applyFill="1" applyBorder="1"/>
    <xf numFmtId="0" fontId="0" fillId="3" borderId="1" xfId="0" applyFill="1" applyBorder="1"/>
    <xf numFmtId="44" fontId="10" fillId="0" borderId="2" xfId="1" applyFont="1" applyFill="1" applyBorder="1" applyProtection="1">
      <protection locked="0"/>
    </xf>
    <xf numFmtId="0" fontId="0" fillId="0" borderId="2" xfId="0" applyBorder="1"/>
    <xf numFmtId="0" fontId="0" fillId="0" borderId="21" xfId="0" applyBorder="1"/>
    <xf numFmtId="0" fontId="0" fillId="0" borderId="58" xfId="0" applyBorder="1"/>
    <xf numFmtId="44" fontId="10" fillId="0" borderId="66" xfId="1" applyFont="1" applyFill="1" applyBorder="1" applyProtection="1">
      <protection locked="0"/>
    </xf>
    <xf numFmtId="0" fontId="16" fillId="3" borderId="59" xfId="0" applyFont="1" applyFill="1" applyBorder="1" applyAlignment="1" applyProtection="1">
      <alignment wrapText="1"/>
      <protection locked="0"/>
    </xf>
    <xf numFmtId="44" fontId="10" fillId="3" borderId="6" xfId="1" applyFont="1" applyFill="1" applyBorder="1" applyProtection="1">
      <protection locked="0"/>
    </xf>
    <xf numFmtId="44" fontId="10" fillId="0" borderId="6" xfId="1" applyFont="1" applyFill="1" applyBorder="1" applyAlignment="1" applyProtection="1">
      <alignment wrapText="1"/>
      <protection locked="0"/>
    </xf>
    <xf numFmtId="0" fontId="10" fillId="0" borderId="6" xfId="1" applyNumberFormat="1" applyFont="1" applyFill="1" applyBorder="1" applyProtection="1">
      <protection locked="0"/>
    </xf>
    <xf numFmtId="168" fontId="10" fillId="0" borderId="6" xfId="1" applyNumberFormat="1" applyFont="1" applyFill="1" applyBorder="1" applyProtection="1">
      <protection locked="0"/>
    </xf>
    <xf numFmtId="44" fontId="10" fillId="0" borderId="7" xfId="1" applyFont="1" applyFill="1" applyBorder="1" applyProtection="1">
      <protection locked="0"/>
    </xf>
    <xf numFmtId="0" fontId="1" fillId="3" borderId="33" xfId="0" applyFont="1" applyFill="1" applyBorder="1" applyAlignment="1" applyProtection="1">
      <alignment horizontal="center" wrapText="1"/>
      <protection locked="0"/>
    </xf>
    <xf numFmtId="0" fontId="0" fillId="0" borderId="19" xfId="0" applyBorder="1"/>
    <xf numFmtId="44" fontId="0" fillId="5" borderId="20" xfId="0" applyNumberFormat="1" applyFill="1" applyBorder="1"/>
    <xf numFmtId="0" fontId="0" fillId="4" borderId="57" xfId="0" applyFill="1" applyBorder="1" applyAlignment="1" applyProtection="1">
      <alignment horizontal="center" vertical="center" wrapText="1"/>
    </xf>
    <xf numFmtId="44" fontId="0" fillId="0" borderId="28" xfId="1" applyFont="1" applyBorder="1" applyAlignment="1" applyProtection="1">
      <alignment horizontal="center" vertical="center" wrapText="1"/>
      <protection locked="0"/>
    </xf>
    <xf numFmtId="0" fontId="1" fillId="4" borderId="57" xfId="0" applyFont="1" applyFill="1" applyBorder="1" applyAlignment="1" applyProtection="1">
      <alignment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1" fillId="3" borderId="56" xfId="0" applyFont="1" applyFill="1" applyBorder="1" applyAlignment="1" applyProtection="1">
      <alignment horizontal="center" vertical="center" wrapText="1"/>
    </xf>
    <xf numFmtId="0" fontId="1" fillId="3" borderId="53" xfId="0" applyFont="1" applyFill="1" applyBorder="1" applyAlignment="1" applyProtection="1">
      <alignment horizontal="center" vertical="center" wrapText="1"/>
    </xf>
    <xf numFmtId="0" fontId="1" fillId="3" borderId="42" xfId="0" applyFont="1" applyFill="1" applyBorder="1" applyAlignment="1" applyProtection="1">
      <alignment horizontal="center" wrapText="1"/>
    </xf>
    <xf numFmtId="167" fontId="17" fillId="3" borderId="51" xfId="0" applyNumberFormat="1" applyFont="1" applyFill="1" applyBorder="1" applyAlignment="1" applyProtection="1">
      <alignment horizontal="left" vertical="center"/>
    </xf>
    <xf numFmtId="0" fontId="0" fillId="0" borderId="4" xfId="0" applyBorder="1" applyAlignment="1">
      <alignment horizontal="center"/>
    </xf>
    <xf numFmtId="0" fontId="17" fillId="0" borderId="2" xfId="1" applyNumberFormat="1" applyFont="1" applyFill="1" applyBorder="1" applyAlignment="1" applyProtection="1">
      <alignment horizontal="center" vertical="center"/>
      <protection locked="0"/>
    </xf>
    <xf numFmtId="0" fontId="17" fillId="0" borderId="48" xfId="1" applyNumberFormat="1" applyFont="1" applyFill="1" applyBorder="1" applyAlignment="1" applyProtection="1">
      <alignment horizontal="center" vertical="center"/>
      <protection locked="0"/>
    </xf>
    <xf numFmtId="44" fontId="0" fillId="0" borderId="19" xfId="1" applyFont="1" applyBorder="1" applyAlignment="1" applyProtection="1">
      <alignment wrapText="1"/>
      <protection locked="0"/>
    </xf>
    <xf numFmtId="44" fontId="0" fillId="3" borderId="12" xfId="1" applyFont="1" applyFill="1" applyBorder="1" applyAlignment="1" applyProtection="1">
      <protection locked="0"/>
    </xf>
    <xf numFmtId="44" fontId="0" fillId="3" borderId="13" xfId="1" applyFont="1" applyFill="1" applyBorder="1" applyAlignment="1" applyProtection="1">
      <protection locked="0"/>
    </xf>
    <xf numFmtId="0" fontId="16" fillId="3" borderId="18" xfId="0" applyFont="1" applyFill="1" applyBorder="1" applyAlignment="1">
      <alignment horizontal="right"/>
    </xf>
    <xf numFmtId="0" fontId="16" fillId="3" borderId="19" xfId="0" applyFont="1" applyFill="1" applyBorder="1" applyAlignment="1">
      <alignment horizontal="right"/>
    </xf>
    <xf numFmtId="0" fontId="1" fillId="4" borderId="15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1" fillId="3" borderId="27" xfId="0" applyFont="1" applyFill="1" applyBorder="1" applyAlignment="1" applyProtection="1">
      <alignment horizontal="center"/>
      <protection locked="0"/>
    </xf>
    <xf numFmtId="0" fontId="1" fillId="3" borderId="28" xfId="0" applyFont="1" applyFill="1" applyBorder="1" applyAlignment="1" applyProtection="1">
      <alignment horizontal="center"/>
      <protection locked="0"/>
    </xf>
    <xf numFmtId="0" fontId="1" fillId="3" borderId="29" xfId="0" applyFont="1" applyFill="1" applyBorder="1" applyAlignment="1" applyProtection="1">
      <alignment horizontal="center"/>
      <protection locked="0"/>
    </xf>
    <xf numFmtId="0" fontId="16" fillId="0" borderId="15" xfId="0" applyFont="1" applyFill="1" applyBorder="1" applyAlignment="1">
      <alignment horizontal="right"/>
    </xf>
    <xf numFmtId="0" fontId="16" fillId="0" borderId="25" xfId="0" applyFont="1" applyFill="1" applyBorder="1" applyAlignment="1">
      <alignment horizontal="right"/>
    </xf>
    <xf numFmtId="44" fontId="0" fillId="0" borderId="18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26" fillId="6" borderId="25" xfId="0" applyFont="1" applyFill="1" applyBorder="1" applyAlignment="1" applyProtection="1">
      <alignment horizontal="center" vertical="center" wrapText="1"/>
      <protection locked="0"/>
    </xf>
    <xf numFmtId="44" fontId="27" fillId="6" borderId="25" xfId="1" applyFont="1" applyFill="1" applyBorder="1" applyAlignment="1" applyProtection="1">
      <alignment horizontal="center" vertical="center" wrapText="1"/>
      <protection locked="0"/>
    </xf>
    <xf numFmtId="44" fontId="27" fillId="6" borderId="30" xfId="1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5" fillId="0" borderId="3" xfId="2" applyBorder="1" applyAlignment="1" applyProtection="1">
      <alignment horizontal="center" vertical="center"/>
      <protection locked="0"/>
    </xf>
    <xf numFmtId="0" fontId="12" fillId="0" borderId="46" xfId="0" applyFont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 wrapText="1"/>
    </xf>
    <xf numFmtId="0" fontId="6" fillId="4" borderId="50" xfId="0" applyFont="1" applyFill="1" applyBorder="1" applyAlignment="1" applyProtection="1">
      <alignment horizontal="center" vertical="center" wrapText="1"/>
    </xf>
    <xf numFmtId="0" fontId="6" fillId="4" borderId="0" xfId="0" applyFont="1" applyFill="1" applyBorder="1" applyAlignment="1" applyProtection="1">
      <alignment horizontal="center" vertical="center" wrapText="1"/>
    </xf>
    <xf numFmtId="0" fontId="6" fillId="4" borderId="38" xfId="0" applyFont="1" applyFill="1" applyBorder="1" applyAlignment="1" applyProtection="1">
      <alignment horizontal="center" vertical="center" wrapText="1"/>
    </xf>
    <xf numFmtId="0" fontId="6" fillId="4" borderId="25" xfId="0" applyFont="1" applyFill="1" applyBorder="1" applyAlignment="1" applyProtection="1">
      <alignment horizontal="center" vertical="center" wrapText="1"/>
    </xf>
    <xf numFmtId="0" fontId="6" fillId="4" borderId="30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34" xfId="0" applyFont="1" applyFill="1" applyBorder="1" applyAlignment="1" applyProtection="1">
      <alignment horizontal="center" vertical="center" wrapText="1"/>
    </xf>
    <xf numFmtId="0" fontId="5" fillId="2" borderId="45" xfId="0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center"/>
    </xf>
    <xf numFmtId="0" fontId="5" fillId="2" borderId="46" xfId="0" applyFont="1" applyFill="1" applyBorder="1" applyAlignment="1" applyProtection="1">
      <alignment horizontal="center"/>
    </xf>
    <xf numFmtId="0" fontId="6" fillId="3" borderId="45" xfId="0" applyFont="1" applyFill="1" applyBorder="1" applyAlignment="1" applyProtection="1">
      <alignment horizontal="left" wrapText="1"/>
    </xf>
    <xf numFmtId="0" fontId="6" fillId="3" borderId="3" xfId="0" applyFont="1" applyFill="1" applyBorder="1" applyAlignment="1" applyProtection="1">
      <alignment horizontal="left" wrapText="1"/>
    </xf>
    <xf numFmtId="0" fontId="7" fillId="3" borderId="43" xfId="0" applyFont="1" applyFill="1" applyBorder="1" applyAlignment="1" applyProtection="1">
      <alignment horizontal="center" vertical="top" wrapText="1"/>
    </xf>
    <xf numFmtId="0" fontId="7" fillId="3" borderId="52" xfId="0" applyFont="1" applyFill="1" applyBorder="1" applyAlignment="1" applyProtection="1">
      <alignment horizontal="center" vertical="top" wrapText="1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7" fillId="3" borderId="48" xfId="0" applyFont="1" applyFill="1" applyBorder="1" applyAlignment="1" applyProtection="1">
      <alignment horizontal="center" vertical="top" wrapText="1"/>
    </xf>
    <xf numFmtId="164" fontId="4" fillId="0" borderId="48" xfId="0" applyNumberFormat="1" applyFont="1" applyBorder="1" applyAlignment="1" applyProtection="1">
      <alignment horizontal="center" vertical="center"/>
      <protection locked="0"/>
    </xf>
    <xf numFmtId="164" fontId="4" fillId="0" borderId="52" xfId="0" applyNumberFormat="1" applyFont="1" applyBorder="1" applyAlignment="1" applyProtection="1">
      <alignment horizontal="center" vertical="center"/>
      <protection locked="0"/>
    </xf>
    <xf numFmtId="0" fontId="4" fillId="0" borderId="48" xfId="0" applyNumberFormat="1" applyFont="1" applyBorder="1" applyAlignment="1" applyProtection="1">
      <alignment horizontal="center" vertical="center"/>
      <protection locked="0"/>
    </xf>
    <xf numFmtId="0" fontId="4" fillId="0" borderId="52" xfId="0" applyNumberFormat="1" applyFont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top"/>
      <protection locked="0"/>
    </xf>
    <xf numFmtId="0" fontId="6" fillId="0" borderId="8" xfId="0" applyFont="1" applyFill="1" applyBorder="1" applyAlignment="1" applyProtection="1">
      <alignment horizontal="center" vertical="top"/>
      <protection locked="0"/>
    </xf>
    <xf numFmtId="0" fontId="6" fillId="0" borderId="9" xfId="0" applyFont="1" applyFill="1" applyBorder="1" applyAlignment="1" applyProtection="1">
      <alignment horizontal="center" vertical="top"/>
      <protection locked="0"/>
    </xf>
    <xf numFmtId="0" fontId="6" fillId="3" borderId="45" xfId="0" applyFont="1" applyFill="1" applyBorder="1" applyAlignment="1" applyProtection="1">
      <alignment horizontal="left"/>
    </xf>
    <xf numFmtId="0" fontId="6" fillId="3" borderId="3" xfId="0" applyFont="1" applyFill="1" applyBorder="1" applyAlignment="1" applyProtection="1">
      <alignment horizontal="left"/>
    </xf>
    <xf numFmtId="0" fontId="6" fillId="0" borderId="22" xfId="0" applyFont="1" applyFill="1" applyBorder="1" applyAlignment="1" applyProtection="1">
      <alignment horizontal="center" vertical="top" wrapText="1"/>
      <protection locked="0"/>
    </xf>
    <xf numFmtId="0" fontId="6" fillId="0" borderId="5" xfId="0" applyFont="1" applyFill="1" applyBorder="1" applyAlignment="1" applyProtection="1">
      <alignment horizontal="center" vertical="top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0" fontId="6" fillId="0" borderId="23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0" fontId="6" fillId="0" borderId="37" xfId="0" applyFont="1" applyFill="1" applyBorder="1" applyAlignment="1" applyProtection="1">
      <alignment horizontal="center" vertical="top"/>
      <protection locked="0"/>
    </xf>
    <xf numFmtId="0" fontId="15" fillId="0" borderId="7" xfId="2" applyFill="1" applyBorder="1" applyAlignment="1" applyProtection="1">
      <alignment horizontal="center" vertical="top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59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1" fillId="3" borderId="18" xfId="0" applyFont="1" applyFill="1" applyBorder="1" applyAlignment="1" applyProtection="1">
      <alignment horizontal="right"/>
    </xf>
    <xf numFmtId="0" fontId="1" fillId="3" borderId="19" xfId="0" applyFont="1" applyFill="1" applyBorder="1" applyAlignment="1" applyProtection="1">
      <alignment horizontal="right"/>
    </xf>
    <xf numFmtId="0" fontId="1" fillId="3" borderId="25" xfId="0" applyFont="1" applyFill="1" applyBorder="1" applyAlignment="1" applyProtection="1">
      <alignment horizontal="right"/>
    </xf>
    <xf numFmtId="0" fontId="1" fillId="3" borderId="30" xfId="0" applyFont="1" applyFill="1" applyBorder="1" applyAlignment="1" applyProtection="1">
      <alignment horizontal="right"/>
    </xf>
    <xf numFmtId="0" fontId="11" fillId="3" borderId="27" xfId="0" applyFont="1" applyFill="1" applyBorder="1" applyAlignment="1" applyProtection="1">
      <alignment horizontal="center" vertical="center"/>
    </xf>
    <xf numFmtId="0" fontId="11" fillId="3" borderId="28" xfId="0" applyFont="1" applyFill="1" applyBorder="1" applyAlignment="1" applyProtection="1">
      <alignment horizontal="center" vertical="center"/>
    </xf>
    <xf numFmtId="0" fontId="11" fillId="3" borderId="29" xfId="0" applyFont="1" applyFill="1" applyBorder="1" applyAlignment="1" applyProtection="1">
      <alignment horizontal="center" vertical="center"/>
    </xf>
    <xf numFmtId="0" fontId="11" fillId="3" borderId="15" xfId="0" applyFont="1" applyFill="1" applyBorder="1" applyAlignment="1" applyProtection="1">
      <alignment horizontal="center" vertical="center"/>
    </xf>
    <xf numFmtId="0" fontId="11" fillId="3" borderId="25" xfId="0" applyFont="1" applyFill="1" applyBorder="1" applyAlignment="1" applyProtection="1">
      <alignment horizontal="center" vertical="center"/>
    </xf>
    <xf numFmtId="0" fontId="11" fillId="3" borderId="30" xfId="0" applyFont="1" applyFill="1" applyBorder="1" applyAlignment="1" applyProtection="1">
      <alignment horizontal="center" vertical="center"/>
    </xf>
    <xf numFmtId="0" fontId="7" fillId="4" borderId="27" xfId="0" applyFont="1" applyFill="1" applyBorder="1" applyAlignment="1" applyProtection="1">
      <alignment horizontal="center" vertical="center" wrapText="1"/>
    </xf>
    <xf numFmtId="0" fontId="7" fillId="4" borderId="28" xfId="0" applyFont="1" applyFill="1" applyBorder="1" applyAlignment="1" applyProtection="1">
      <alignment horizontal="center" vertical="center" wrapText="1"/>
    </xf>
    <xf numFmtId="0" fontId="7" fillId="4" borderId="16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center" vertical="center" wrapText="1"/>
    </xf>
    <xf numFmtId="0" fontId="7" fillId="4" borderId="15" xfId="0" applyFont="1" applyFill="1" applyBorder="1" applyAlignment="1" applyProtection="1">
      <alignment horizontal="center" vertical="center" wrapText="1"/>
    </xf>
    <xf numFmtId="0" fontId="7" fillId="4" borderId="25" xfId="0" applyFont="1" applyFill="1" applyBorder="1" applyAlignment="1" applyProtection="1">
      <alignment horizontal="center" vertical="center" wrapText="1"/>
    </xf>
    <xf numFmtId="0" fontId="1" fillId="3" borderId="40" xfId="0" applyFont="1" applyFill="1" applyBorder="1" applyAlignment="1" applyProtection="1">
      <alignment horizontal="center" vertical="center"/>
    </xf>
    <xf numFmtId="0" fontId="1" fillId="3" borderId="41" xfId="0" applyFont="1" applyFill="1" applyBorder="1" applyAlignment="1" applyProtection="1">
      <alignment horizontal="center" vertical="center"/>
    </xf>
    <xf numFmtId="0" fontId="0" fillId="0" borderId="51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1" fillId="6" borderId="18" xfId="0" applyFont="1" applyFill="1" applyBorder="1" applyAlignment="1" applyProtection="1">
      <alignment horizontal="center" vertical="center" wrapText="1"/>
    </xf>
    <xf numFmtId="0" fontId="1" fillId="6" borderId="19" xfId="0" applyFont="1" applyFill="1" applyBorder="1" applyAlignment="1" applyProtection="1">
      <alignment horizontal="center" vertical="center" wrapText="1"/>
    </xf>
    <xf numFmtId="0" fontId="1" fillId="6" borderId="20" xfId="0" applyFont="1" applyFill="1" applyBorder="1" applyAlignment="1" applyProtection="1">
      <alignment horizontal="center" vertical="center" wrapText="1"/>
    </xf>
    <xf numFmtId="0" fontId="1" fillId="4" borderId="27" xfId="0" applyFont="1" applyFill="1" applyBorder="1" applyAlignment="1" applyProtection="1">
      <alignment horizontal="center" vertical="center" wrapText="1"/>
    </xf>
    <xf numFmtId="0" fontId="1" fillId="4" borderId="28" xfId="0" applyFont="1" applyFill="1" applyBorder="1" applyAlignment="1" applyProtection="1">
      <alignment horizontal="center" vertical="center" wrapText="1"/>
    </xf>
    <xf numFmtId="0" fontId="1" fillId="4" borderId="29" xfId="0" applyFont="1" applyFill="1" applyBorder="1" applyAlignment="1" applyProtection="1">
      <alignment horizontal="center" vertical="center" wrapText="1"/>
    </xf>
    <xf numFmtId="0" fontId="1" fillId="4" borderId="16" xfId="0" applyFont="1" applyFill="1" applyBorder="1" applyAlignment="1" applyProtection="1">
      <alignment horizontal="center" vertical="center" wrapText="1"/>
    </xf>
    <xf numFmtId="0" fontId="1" fillId="4" borderId="0" xfId="0" applyFont="1" applyFill="1" applyBorder="1" applyAlignment="1" applyProtection="1">
      <alignment horizontal="center" vertical="center" wrapText="1"/>
    </xf>
    <xf numFmtId="0" fontId="1" fillId="4" borderId="38" xfId="0" applyFont="1" applyFill="1" applyBorder="1" applyAlignment="1" applyProtection="1">
      <alignment horizontal="center" vertical="center" wrapText="1"/>
    </xf>
    <xf numFmtId="0" fontId="1" fillId="4" borderId="15" xfId="0" applyFont="1" applyFill="1" applyBorder="1" applyAlignment="1" applyProtection="1">
      <alignment horizontal="center" vertical="center" wrapText="1"/>
    </xf>
    <xf numFmtId="0" fontId="1" fillId="4" borderId="25" xfId="0" applyFont="1" applyFill="1" applyBorder="1" applyAlignment="1" applyProtection="1">
      <alignment horizontal="center" vertical="center" wrapText="1"/>
    </xf>
    <xf numFmtId="0" fontId="1" fillId="4" borderId="30" xfId="0" applyFont="1" applyFill="1" applyBorder="1" applyAlignment="1" applyProtection="1">
      <alignment horizontal="center" vertical="center" wrapText="1"/>
    </xf>
    <xf numFmtId="0" fontId="0" fillId="4" borderId="59" xfId="0" applyFill="1" applyBorder="1" applyAlignment="1" applyProtection="1">
      <alignment horizontal="center"/>
    </xf>
    <xf numFmtId="0" fontId="0" fillId="4" borderId="6" xfId="0" applyFill="1" applyBorder="1" applyAlignment="1" applyProtection="1">
      <alignment horizontal="center"/>
    </xf>
    <xf numFmtId="0" fontId="0" fillId="4" borderId="32" xfId="0" applyFill="1" applyBorder="1" applyAlignment="1" applyProtection="1">
      <alignment horizontal="center"/>
    </xf>
    <xf numFmtId="0" fontId="0" fillId="4" borderId="1" xfId="0" applyFill="1" applyBorder="1" applyAlignment="1" applyProtection="1">
      <alignment horizontal="center"/>
    </xf>
    <xf numFmtId="0" fontId="0" fillId="4" borderId="45" xfId="0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center"/>
    </xf>
    <xf numFmtId="0" fontId="0" fillId="4" borderId="4" xfId="0" applyFill="1" applyBorder="1" applyAlignment="1" applyProtection="1">
      <alignment horizontal="center"/>
    </xf>
    <xf numFmtId="0" fontId="1" fillId="3" borderId="18" xfId="0" applyFont="1" applyFill="1" applyBorder="1" applyAlignment="1" applyProtection="1">
      <alignment horizontal="center" vertical="center" wrapText="1"/>
    </xf>
    <xf numFmtId="0" fontId="1" fillId="3" borderId="19" xfId="0" applyFont="1" applyFill="1" applyBorder="1" applyAlignment="1" applyProtection="1">
      <alignment horizontal="center" vertical="center" wrapText="1"/>
    </xf>
    <xf numFmtId="0" fontId="0" fillId="0" borderId="40" xfId="0" applyBorder="1" applyAlignment="1" applyProtection="1">
      <alignment horizontal="left" vertical="top"/>
      <protection locked="0"/>
    </xf>
    <xf numFmtId="0" fontId="0" fillId="0" borderId="41" xfId="0" applyBorder="1" applyAlignment="1" applyProtection="1">
      <alignment horizontal="left" vertical="top"/>
      <protection locked="0"/>
    </xf>
    <xf numFmtId="0" fontId="0" fillId="0" borderId="42" xfId="0" applyBorder="1" applyAlignment="1" applyProtection="1">
      <alignment horizontal="left" vertical="top"/>
      <protection locked="0"/>
    </xf>
    <xf numFmtId="0" fontId="1" fillId="3" borderId="28" xfId="0" applyFont="1" applyFill="1" applyBorder="1" applyAlignment="1" applyProtection="1">
      <alignment horizontal="center" vertical="center"/>
    </xf>
    <xf numFmtId="0" fontId="1" fillId="3" borderId="29" xfId="0" applyFont="1" applyFill="1" applyBorder="1" applyAlignment="1" applyProtection="1">
      <alignment horizontal="center" vertical="center"/>
    </xf>
    <xf numFmtId="44" fontId="0" fillId="0" borderId="4" xfId="1" applyFont="1" applyFill="1" applyBorder="1" applyProtection="1">
      <protection locked="0"/>
    </xf>
    <xf numFmtId="44" fontId="0" fillId="0" borderId="1" xfId="1" applyFont="1" applyFill="1" applyBorder="1" applyProtection="1">
      <protection locked="0"/>
    </xf>
    <xf numFmtId="44" fontId="0" fillId="0" borderId="33" xfId="1" applyFont="1" applyFill="1" applyBorder="1" applyProtection="1">
      <protection locked="0"/>
    </xf>
    <xf numFmtId="44" fontId="0" fillId="0" borderId="13" xfId="1" applyFont="1" applyFill="1" applyBorder="1" applyProtection="1">
      <protection locked="0"/>
    </xf>
    <xf numFmtId="44" fontId="0" fillId="0" borderId="10" xfId="1" applyFont="1" applyFill="1" applyBorder="1" applyProtection="1">
      <protection locked="0"/>
    </xf>
    <xf numFmtId="44" fontId="0" fillId="0" borderId="58" xfId="1" applyFont="1" applyFill="1" applyBorder="1" applyProtection="1">
      <protection locked="0"/>
    </xf>
    <xf numFmtId="0" fontId="0" fillId="4" borderId="16" xfId="0" applyFill="1" applyBorder="1" applyAlignment="1" applyProtection="1">
      <alignment horizontal="center" vertical="top" wrapText="1"/>
    </xf>
    <xf numFmtId="0" fontId="0" fillId="4" borderId="38" xfId="0" applyFill="1" applyBorder="1" applyAlignment="1" applyProtection="1">
      <alignment horizontal="center" vertical="top" wrapText="1"/>
    </xf>
    <xf numFmtId="0" fontId="1" fillId="4" borderId="27" xfId="0" applyFont="1" applyFill="1" applyBorder="1" applyAlignment="1" applyProtection="1">
      <alignment horizontal="center"/>
    </xf>
    <xf numFmtId="0" fontId="1" fillId="4" borderId="29" xfId="0" applyFont="1" applyFill="1" applyBorder="1" applyAlignment="1" applyProtection="1">
      <alignment horizontal="center"/>
    </xf>
    <xf numFmtId="1" fontId="22" fillId="4" borderId="26" xfId="0" applyNumberFormat="1" applyFont="1" applyFill="1" applyBorder="1" applyAlignment="1" applyProtection="1">
      <alignment horizontal="center" vertical="center" wrapText="1"/>
    </xf>
    <xf numFmtId="1" fontId="22" fillId="4" borderId="17" xfId="0" applyNumberFormat="1" applyFont="1" applyFill="1" applyBorder="1" applyAlignment="1" applyProtection="1">
      <alignment horizontal="center" vertical="center" wrapText="1"/>
    </xf>
    <xf numFmtId="1" fontId="22" fillId="4" borderId="14" xfId="0" applyNumberFormat="1" applyFont="1" applyFill="1" applyBorder="1" applyAlignment="1" applyProtection="1">
      <alignment horizontal="center" vertical="center" wrapText="1"/>
    </xf>
    <xf numFmtId="0" fontId="12" fillId="0" borderId="48" xfId="0" applyFont="1" applyBorder="1" applyAlignment="1" applyProtection="1">
      <alignment horizontal="left" vertical="center"/>
      <protection locked="0"/>
    </xf>
    <xf numFmtId="0" fontId="12" fillId="0" borderId="31" xfId="0" applyFont="1" applyBorder="1" applyAlignment="1" applyProtection="1">
      <alignment horizontal="left" vertical="center"/>
      <protection locked="0"/>
    </xf>
    <xf numFmtId="0" fontId="12" fillId="0" borderId="44" xfId="0" applyFont="1" applyBorder="1" applyAlignment="1" applyProtection="1">
      <alignment horizontal="left" vertical="center"/>
      <protection locked="0"/>
    </xf>
    <xf numFmtId="0" fontId="2" fillId="3" borderId="18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/>
    </xf>
    <xf numFmtId="0" fontId="2" fillId="3" borderId="20" xfId="0" applyFont="1" applyFill="1" applyBorder="1" applyAlignment="1" applyProtection="1">
      <alignment horizontal="center" vertical="center"/>
    </xf>
    <xf numFmtId="0" fontId="5" fillId="3" borderId="45" xfId="0" applyFont="1" applyFill="1" applyBorder="1" applyAlignment="1" applyProtection="1">
      <alignment horizontal="center"/>
    </xf>
    <xf numFmtId="0" fontId="5" fillId="3" borderId="3" xfId="0" applyFont="1" applyFill="1" applyBorder="1" applyAlignment="1" applyProtection="1">
      <alignment horizontal="center"/>
    </xf>
    <xf numFmtId="0" fontId="5" fillId="3" borderId="5" xfId="0" applyFont="1" applyFill="1" applyBorder="1" applyAlignment="1" applyProtection="1">
      <alignment horizontal="center"/>
    </xf>
    <xf numFmtId="0" fontId="5" fillId="3" borderId="46" xfId="0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center"/>
    </xf>
    <xf numFmtId="0" fontId="5" fillId="3" borderId="43" xfId="0" applyFont="1" applyFill="1" applyBorder="1" applyAlignment="1" applyProtection="1">
      <alignment horizontal="center"/>
    </xf>
    <xf numFmtId="0" fontId="5" fillId="3" borderId="31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5" fillId="3" borderId="44" xfId="0" applyFont="1" applyFill="1" applyBorder="1" applyAlignment="1" applyProtection="1">
      <alignment horizontal="center"/>
    </xf>
    <xf numFmtId="0" fontId="5" fillId="0" borderId="45" xfId="0" applyFont="1" applyFill="1" applyBorder="1" applyAlignment="1" applyProtection="1">
      <alignment horizontal="left" vertical="top" wrapText="1"/>
      <protection locked="0"/>
    </xf>
    <xf numFmtId="0" fontId="5" fillId="0" borderId="3" xfId="0" applyFont="1" applyFill="1" applyBorder="1" applyAlignment="1" applyProtection="1">
      <alignment horizontal="left" vertical="top" wrapText="1"/>
      <protection locked="0"/>
    </xf>
    <xf numFmtId="0" fontId="5" fillId="0" borderId="46" xfId="0" applyFont="1" applyFill="1" applyBorder="1" applyAlignment="1" applyProtection="1">
      <alignment horizontal="left" vertical="top" wrapText="1"/>
      <protection locked="0"/>
    </xf>
    <xf numFmtId="0" fontId="1" fillId="3" borderId="40" xfId="0" applyFont="1" applyFill="1" applyBorder="1" applyAlignment="1" applyProtection="1">
      <alignment horizontal="center" wrapText="1"/>
    </xf>
    <xf numFmtId="0" fontId="1" fillId="3" borderId="42" xfId="0" applyFont="1" applyFill="1" applyBorder="1" applyAlignment="1" applyProtection="1">
      <alignment horizontal="center" wrapText="1"/>
    </xf>
    <xf numFmtId="0" fontId="0" fillId="0" borderId="66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63" xfId="0" applyBorder="1" applyAlignment="1" applyProtection="1">
      <alignment horizontal="center"/>
      <protection locked="0"/>
    </xf>
    <xf numFmtId="0" fontId="0" fillId="0" borderId="67" xfId="0" applyBorder="1" applyAlignment="1" applyProtection="1">
      <alignment horizontal="center"/>
      <protection locked="0"/>
    </xf>
    <xf numFmtId="0" fontId="1" fillId="4" borderId="18" xfId="0" applyFont="1" applyFill="1" applyBorder="1" applyAlignment="1" applyProtection="1">
      <alignment horizontal="center" vertical="center" wrapText="1"/>
    </xf>
    <xf numFmtId="0" fontId="1" fillId="4" borderId="19" xfId="0" applyFont="1" applyFill="1" applyBorder="1" applyAlignment="1" applyProtection="1">
      <alignment horizontal="center" vertical="center" wrapText="1"/>
    </xf>
    <xf numFmtId="0" fontId="1" fillId="4" borderId="20" xfId="0" applyFont="1" applyFill="1" applyBorder="1" applyAlignment="1" applyProtection="1">
      <alignment horizontal="center" vertical="center" wrapText="1"/>
    </xf>
    <xf numFmtId="0" fontId="0" fillId="0" borderId="25" xfId="0" applyBorder="1" applyAlignment="1" applyProtection="1">
      <alignment horizontal="left" vertical="center" wrapText="1"/>
      <protection locked="0"/>
    </xf>
    <xf numFmtId="0" fontId="0" fillId="0" borderId="30" xfId="0" applyBorder="1" applyAlignment="1" applyProtection="1">
      <alignment horizontal="left" vertical="center" wrapText="1"/>
      <protection locked="0"/>
    </xf>
    <xf numFmtId="0" fontId="1" fillId="0" borderId="57" xfId="0" applyFont="1" applyFill="1" applyBorder="1" applyAlignment="1" applyProtection="1">
      <alignment horizontal="center" vertical="center"/>
      <protection locked="0"/>
    </xf>
    <xf numFmtId="0" fontId="1" fillId="0" borderId="64" xfId="0" applyFont="1" applyFill="1" applyBorder="1" applyAlignment="1" applyProtection="1">
      <alignment horizontal="center" vertical="center"/>
      <protection locked="0"/>
    </xf>
    <xf numFmtId="0" fontId="5" fillId="0" borderId="45" xfId="0" applyFont="1" applyFill="1" applyBorder="1" applyAlignment="1" applyProtection="1">
      <alignment vertical="top" wrapText="1"/>
      <protection locked="0"/>
    </xf>
    <xf numFmtId="0" fontId="5" fillId="0" borderId="3" xfId="0" applyFont="1" applyFill="1" applyBorder="1" applyAlignment="1" applyProtection="1">
      <alignment vertical="top" wrapText="1"/>
      <protection locked="0"/>
    </xf>
    <xf numFmtId="0" fontId="5" fillId="0" borderId="46" xfId="0" applyFont="1" applyFill="1" applyBorder="1" applyAlignment="1" applyProtection="1">
      <alignment vertical="top" wrapText="1"/>
      <protection locked="0"/>
    </xf>
    <xf numFmtId="0" fontId="5" fillId="0" borderId="35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5" fillId="0" borderId="36" xfId="0" applyFont="1" applyFill="1" applyBorder="1" applyAlignment="1" applyProtection="1">
      <alignment horizontal="left" vertical="top" wrapText="1"/>
      <protection locked="0"/>
    </xf>
    <xf numFmtId="0" fontId="7" fillId="3" borderId="54" xfId="0" applyFont="1" applyFill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top" wrapText="1"/>
    </xf>
    <xf numFmtId="0" fontId="7" fillId="3" borderId="4" xfId="0" applyFont="1" applyFill="1" applyBorder="1" applyAlignment="1" applyProtection="1">
      <alignment horizontal="center" vertical="top" wrapText="1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7" fillId="3" borderId="45" xfId="0" applyFont="1" applyFill="1" applyBorder="1" applyAlignment="1" applyProtection="1">
      <alignment horizontal="center" vertical="top" wrapText="1"/>
    </xf>
    <xf numFmtId="44" fontId="1" fillId="0" borderId="2" xfId="1" applyFont="1" applyBorder="1" applyAlignment="1" applyProtection="1">
      <alignment horizontal="left" vertical="center"/>
      <protection locked="0"/>
    </xf>
    <xf numFmtId="44" fontId="1" fillId="0" borderId="4" xfId="1" applyFont="1" applyBorder="1" applyAlignment="1" applyProtection="1">
      <alignment horizontal="left" vertical="center"/>
      <protection locked="0"/>
    </xf>
    <xf numFmtId="0" fontId="1" fillId="3" borderId="56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5" fillId="3" borderId="40" xfId="0" applyFont="1" applyFill="1" applyBorder="1" applyAlignment="1" applyProtection="1">
      <alignment horizontal="center"/>
    </xf>
    <xf numFmtId="0" fontId="5" fillId="3" borderId="41" xfId="0" applyFont="1" applyFill="1" applyBorder="1" applyAlignment="1" applyProtection="1">
      <alignment horizontal="center"/>
    </xf>
    <xf numFmtId="0" fontId="5" fillId="3" borderId="42" xfId="0" applyFont="1" applyFill="1" applyBorder="1" applyAlignment="1" applyProtection="1">
      <alignment horizontal="center"/>
    </xf>
    <xf numFmtId="0" fontId="0" fillId="0" borderId="22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1" fillId="3" borderId="27" xfId="0" applyFont="1" applyFill="1" applyBorder="1" applyAlignment="1" applyProtection="1">
      <alignment horizontal="center" vertical="center"/>
    </xf>
    <xf numFmtId="0" fontId="1" fillId="3" borderId="53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7" fillId="4" borderId="64" xfId="0" applyFont="1" applyFill="1" applyBorder="1" applyAlignment="1" applyProtection="1">
      <alignment horizontal="center" vertical="center" wrapText="1"/>
    </xf>
    <xf numFmtId="0" fontId="7" fillId="4" borderId="65" xfId="0" applyFont="1" applyFill="1" applyBorder="1" applyAlignment="1" applyProtection="1">
      <alignment horizontal="center" vertical="center" wrapText="1"/>
    </xf>
    <xf numFmtId="0" fontId="7" fillId="4" borderId="66" xfId="0" applyFont="1" applyFill="1" applyBorder="1" applyAlignment="1" applyProtection="1">
      <alignment horizontal="center" vertical="center" wrapText="1"/>
    </xf>
    <xf numFmtId="44" fontId="4" fillId="0" borderId="22" xfId="1" applyFont="1" applyBorder="1" applyAlignment="1" applyProtection="1">
      <alignment horizontal="center" vertical="center"/>
      <protection locked="0"/>
    </xf>
    <xf numFmtId="44" fontId="4" fillId="0" borderId="11" xfId="1" applyFont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4" fillId="0" borderId="2" xfId="0" applyNumberFormat="1" applyFont="1" applyBorder="1" applyAlignment="1" applyProtection="1">
      <alignment horizontal="center" vertical="center"/>
      <protection locked="0"/>
    </xf>
    <xf numFmtId="0" fontId="4" fillId="0" borderId="4" xfId="0" applyNumberFormat="1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3" borderId="27" xfId="0" applyFont="1" applyFill="1" applyBorder="1" applyAlignment="1" applyProtection="1">
      <alignment horizontal="center" vertical="center" wrapText="1"/>
    </xf>
    <xf numFmtId="0" fontId="7" fillId="3" borderId="28" xfId="0" applyFont="1" applyFill="1" applyBorder="1" applyAlignment="1" applyProtection="1">
      <alignment horizontal="center" vertical="center" wrapText="1"/>
    </xf>
    <xf numFmtId="0" fontId="7" fillId="3" borderId="16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center" vertical="center" wrapText="1"/>
    </xf>
    <xf numFmtId="0" fontId="7" fillId="3" borderId="15" xfId="0" applyFont="1" applyFill="1" applyBorder="1" applyAlignment="1" applyProtection="1">
      <alignment horizontal="center" vertical="center" wrapText="1"/>
    </xf>
    <xf numFmtId="0" fontId="7" fillId="3" borderId="25" xfId="0" applyFont="1" applyFill="1" applyBorder="1" applyAlignment="1" applyProtection="1">
      <alignment horizontal="center" vertical="center" wrapText="1"/>
    </xf>
    <xf numFmtId="0" fontId="1" fillId="3" borderId="55" xfId="0" applyFont="1" applyFill="1" applyBorder="1" applyAlignment="1" applyProtection="1">
      <alignment horizontal="center" vertical="center"/>
    </xf>
    <xf numFmtId="0" fontId="0" fillId="0" borderId="58" xfId="0" applyBorder="1" applyAlignment="1" applyProtection="1">
      <alignment horizontal="center"/>
      <protection locked="0"/>
    </xf>
    <xf numFmtId="0" fontId="11" fillId="3" borderId="16" xfId="0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center" vertical="center"/>
    </xf>
    <xf numFmtId="0" fontId="12" fillId="3" borderId="38" xfId="0" applyFont="1" applyFill="1" applyBorder="1" applyAlignment="1" applyProtection="1">
      <alignment horizontal="center" vertical="center"/>
    </xf>
    <xf numFmtId="0" fontId="12" fillId="3" borderId="15" xfId="0" applyFont="1" applyFill="1" applyBorder="1" applyAlignment="1" applyProtection="1">
      <alignment horizontal="center" vertical="center"/>
    </xf>
    <xf numFmtId="0" fontId="12" fillId="3" borderId="25" xfId="0" applyFont="1" applyFill="1" applyBorder="1" applyAlignment="1" applyProtection="1">
      <alignment horizontal="center" vertical="center"/>
    </xf>
    <xf numFmtId="0" fontId="12" fillId="3" borderId="30" xfId="0" applyFont="1" applyFill="1" applyBorder="1" applyAlignment="1" applyProtection="1">
      <alignment horizontal="center" vertical="center"/>
    </xf>
    <xf numFmtId="0" fontId="12" fillId="4" borderId="26" xfId="0" applyFont="1" applyFill="1" applyBorder="1" applyAlignment="1" applyProtection="1">
      <alignment horizontal="center" vertical="top" wrapText="1"/>
      <protection locked="0"/>
    </xf>
    <xf numFmtId="0" fontId="12" fillId="4" borderId="17" xfId="0" applyFont="1" applyFill="1" applyBorder="1" applyAlignment="1" applyProtection="1">
      <alignment horizontal="center" vertical="top" wrapText="1"/>
      <protection locked="0"/>
    </xf>
    <xf numFmtId="0" fontId="12" fillId="4" borderId="14" xfId="0" applyFont="1" applyFill="1" applyBorder="1" applyAlignment="1" applyProtection="1">
      <alignment horizontal="center" vertical="top" wrapText="1"/>
      <protection locked="0"/>
    </xf>
    <xf numFmtId="0" fontId="1" fillId="3" borderId="28" xfId="0" applyFont="1" applyFill="1" applyBorder="1" applyAlignment="1" applyProtection="1">
      <alignment horizontal="right"/>
    </xf>
    <xf numFmtId="0" fontId="1" fillId="3" borderId="0" xfId="0" applyFont="1" applyFill="1" applyBorder="1" applyAlignment="1" applyProtection="1">
      <alignment horizontal="right"/>
    </xf>
    <xf numFmtId="0" fontId="11" fillId="3" borderId="0" xfId="0" applyFont="1" applyFill="1" applyBorder="1" applyAlignment="1" applyProtection="1">
      <alignment horizontal="center" vertical="center"/>
    </xf>
    <xf numFmtId="0" fontId="11" fillId="3" borderId="38" xfId="0" applyFont="1" applyFill="1" applyBorder="1" applyAlignment="1" applyProtection="1">
      <alignment horizontal="center" vertical="center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9" xfId="0" applyBorder="1" applyAlignment="1" applyProtection="1">
      <alignment horizontal="left" vertical="top"/>
      <protection locked="0"/>
    </xf>
    <xf numFmtId="0" fontId="0" fillId="0" borderId="20" xfId="0" applyBorder="1" applyAlignment="1" applyProtection="1">
      <alignment horizontal="left" vertical="top"/>
      <protection locked="0"/>
    </xf>
    <xf numFmtId="0" fontId="1" fillId="3" borderId="20" xfId="0" applyFont="1" applyFill="1" applyBorder="1" applyAlignment="1" applyProtection="1">
      <alignment horizontal="center" vertical="center" wrapText="1"/>
    </xf>
    <xf numFmtId="0" fontId="1" fillId="3" borderId="62" xfId="0" applyFont="1" applyFill="1" applyBorder="1" applyAlignment="1" applyProtection="1">
      <alignment horizontal="center" vertical="center"/>
    </xf>
    <xf numFmtId="0" fontId="16" fillId="0" borderId="2" xfId="0" applyFont="1" applyFill="1" applyBorder="1" applyAlignment="1" applyProtection="1">
      <alignment horizontal="center" vertical="center" wrapText="1"/>
      <protection locked="0"/>
    </xf>
    <xf numFmtId="0" fontId="16" fillId="0" borderId="3" xfId="0" applyFont="1" applyFill="1" applyBorder="1" applyAlignment="1" applyProtection="1">
      <alignment horizontal="center" vertical="center" wrapText="1"/>
      <protection locked="0"/>
    </xf>
    <xf numFmtId="0" fontId="16" fillId="0" borderId="4" xfId="0" applyFont="1" applyFill="1" applyBorder="1" applyAlignment="1" applyProtection="1">
      <alignment horizontal="center" vertical="center" wrapText="1"/>
      <protection locked="0"/>
    </xf>
    <xf numFmtId="0" fontId="16" fillId="0" borderId="21" xfId="0" applyFont="1" applyFill="1" applyBorder="1" applyAlignment="1" applyProtection="1">
      <alignment horizontal="center" vertical="center" wrapText="1"/>
      <protection locked="0"/>
    </xf>
    <xf numFmtId="0" fontId="16" fillId="0" borderId="12" xfId="0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1" fillId="0" borderId="41" xfId="0" applyFont="1" applyFill="1" applyBorder="1" applyAlignment="1" applyProtection="1">
      <alignment horizontal="left" vertical="top"/>
      <protection locked="0"/>
    </xf>
    <xf numFmtId="0" fontId="1" fillId="0" borderId="42" xfId="0" applyFont="1" applyFill="1" applyBorder="1" applyAlignment="1" applyProtection="1">
      <alignment horizontal="left" vertical="top"/>
      <protection locked="0"/>
    </xf>
    <xf numFmtId="0" fontId="17" fillId="0" borderId="21" xfId="0" applyNumberFormat="1" applyFont="1" applyFill="1" applyBorder="1" applyAlignment="1" applyProtection="1">
      <alignment horizontal="center" vertical="center"/>
      <protection locked="0"/>
    </xf>
    <xf numFmtId="0" fontId="17" fillId="0" borderId="12" xfId="0" applyNumberFormat="1" applyFont="1" applyFill="1" applyBorder="1" applyAlignment="1" applyProtection="1">
      <alignment horizontal="center" vertical="center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 locked="0"/>
    </xf>
    <xf numFmtId="167" fontId="17" fillId="3" borderId="21" xfId="0" applyNumberFormat="1" applyFont="1" applyFill="1" applyBorder="1" applyAlignment="1" applyProtection="1">
      <alignment horizontal="center" vertical="center"/>
    </xf>
    <xf numFmtId="167" fontId="17" fillId="3" borderId="12" xfId="0" applyNumberFormat="1" applyFont="1" applyFill="1" applyBorder="1" applyAlignment="1" applyProtection="1">
      <alignment horizontal="center" vertical="center"/>
    </xf>
    <xf numFmtId="167" fontId="17" fillId="3" borderId="36" xfId="0" applyNumberFormat="1" applyFont="1" applyFill="1" applyBorder="1" applyAlignment="1" applyProtection="1">
      <alignment horizontal="center" vertical="center"/>
    </xf>
    <xf numFmtId="167" fontId="17" fillId="0" borderId="2" xfId="0" applyNumberFormat="1" applyFont="1" applyFill="1" applyBorder="1" applyAlignment="1" applyProtection="1">
      <alignment horizontal="center" vertical="center"/>
      <protection locked="0"/>
    </xf>
    <xf numFmtId="167" fontId="17" fillId="0" borderId="3" xfId="0" applyNumberFormat="1" applyFont="1" applyFill="1" applyBorder="1" applyAlignment="1" applyProtection="1">
      <alignment horizontal="center" vertical="center"/>
      <protection locked="0"/>
    </xf>
    <xf numFmtId="167" fontId="17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wrapText="1"/>
    </xf>
    <xf numFmtId="0" fontId="1" fillId="0" borderId="19" xfId="0" applyFont="1" applyFill="1" applyBorder="1" applyAlignment="1" applyProtection="1">
      <alignment wrapText="1"/>
    </xf>
    <xf numFmtId="0" fontId="1" fillId="0" borderId="20" xfId="0" applyFont="1" applyFill="1" applyBorder="1" applyAlignment="1" applyProtection="1">
      <alignment wrapText="1"/>
    </xf>
    <xf numFmtId="0" fontId="5" fillId="3" borderId="70" xfId="0" applyFont="1" applyFill="1" applyBorder="1" applyAlignment="1" applyProtection="1">
      <alignment horizontal="center"/>
    </xf>
    <xf numFmtId="0" fontId="5" fillId="3" borderId="73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63" xfId="0" applyFont="1" applyFill="1" applyBorder="1" applyAlignment="1" applyProtection="1">
      <alignment horizontal="center" vertical="center"/>
    </xf>
    <xf numFmtId="0" fontId="12" fillId="3" borderId="41" xfId="0" applyFont="1" applyFill="1" applyBorder="1" applyAlignment="1" applyProtection="1">
      <alignment horizontal="center"/>
    </xf>
    <xf numFmtId="0" fontId="12" fillId="3" borderId="62" xfId="0" applyFont="1" applyFill="1" applyBorder="1" applyAlignment="1" applyProtection="1">
      <alignment horizontal="center"/>
    </xf>
    <xf numFmtId="0" fontId="1" fillId="3" borderId="27" xfId="0" applyFont="1" applyFill="1" applyBorder="1" applyAlignment="1" applyProtection="1">
      <alignment horizontal="center" vertical="center" wrapText="1"/>
    </xf>
    <xf numFmtId="0" fontId="1" fillId="3" borderId="28" xfId="0" applyFont="1" applyFill="1" applyBorder="1" applyAlignment="1" applyProtection="1">
      <alignment horizontal="center" vertical="center" wrapText="1"/>
    </xf>
    <xf numFmtId="0" fontId="1" fillId="3" borderId="29" xfId="0" applyFont="1" applyFill="1" applyBorder="1" applyAlignment="1" applyProtection="1">
      <alignment horizontal="center" vertical="center" wrapText="1"/>
    </xf>
    <xf numFmtId="167" fontId="17" fillId="0" borderId="48" xfId="0" applyNumberFormat="1" applyFont="1" applyFill="1" applyBorder="1" applyAlignment="1" applyProtection="1">
      <alignment horizontal="center" vertical="center"/>
      <protection locked="0"/>
    </xf>
    <xf numFmtId="167" fontId="17" fillId="0" borderId="31" xfId="0" applyNumberFormat="1" applyFont="1" applyFill="1" applyBorder="1" applyAlignment="1" applyProtection="1">
      <alignment horizontal="center" vertical="center"/>
      <protection locked="0"/>
    </xf>
    <xf numFmtId="167" fontId="17" fillId="0" borderId="52" xfId="0" applyNumberFormat="1" applyFont="1" applyFill="1" applyBorder="1" applyAlignment="1" applyProtection="1">
      <alignment horizontal="center" vertical="center"/>
      <protection locked="0"/>
    </xf>
    <xf numFmtId="0" fontId="12" fillId="2" borderId="22" xfId="0" applyFont="1" applyFill="1" applyBorder="1" applyAlignment="1" applyProtection="1">
      <alignment horizontal="center"/>
    </xf>
    <xf numFmtId="0" fontId="12" fillId="2" borderId="5" xfId="0" applyFont="1" applyFill="1" applyBorder="1" applyAlignment="1" applyProtection="1">
      <alignment horizontal="center"/>
    </xf>
    <xf numFmtId="0" fontId="12" fillId="2" borderId="11" xfId="0" applyFont="1" applyFill="1" applyBorder="1" applyAlignment="1" applyProtection="1">
      <alignment horizontal="center"/>
    </xf>
    <xf numFmtId="0" fontId="4" fillId="4" borderId="2" xfId="0" applyFont="1" applyFill="1" applyBorder="1" applyAlignment="1" applyProtection="1">
      <alignment horizontal="right"/>
    </xf>
    <xf numFmtId="0" fontId="4" fillId="4" borderId="3" xfId="0" applyFont="1" applyFill="1" applyBorder="1" applyAlignment="1" applyProtection="1">
      <alignment horizontal="right"/>
    </xf>
    <xf numFmtId="0" fontId="4" fillId="4" borderId="4" xfId="0" applyFont="1" applyFill="1" applyBorder="1" applyAlignment="1" applyProtection="1">
      <alignment horizontal="right"/>
    </xf>
    <xf numFmtId="44" fontId="0" fillId="0" borderId="2" xfId="1" applyFont="1" applyBorder="1" applyAlignment="1" applyProtection="1">
      <alignment horizontal="center"/>
      <protection locked="0"/>
    </xf>
    <xf numFmtId="44" fontId="0" fillId="0" borderId="4" xfId="1" applyFont="1" applyBorder="1" applyAlignment="1" applyProtection="1">
      <alignment horizontal="center"/>
      <protection locked="0"/>
    </xf>
    <xf numFmtId="44" fontId="0" fillId="4" borderId="1" xfId="0" applyNumberFormat="1" applyFill="1" applyBorder="1" applyAlignment="1" applyProtection="1">
      <alignment horizontal="center"/>
    </xf>
    <xf numFmtId="44" fontId="0" fillId="4" borderId="1" xfId="1" applyFont="1" applyFill="1" applyBorder="1" applyAlignment="1" applyProtection="1">
      <alignment horizontal="center"/>
    </xf>
    <xf numFmtId="44" fontId="0" fillId="4" borderId="2" xfId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left"/>
      <protection locked="0"/>
    </xf>
    <xf numFmtId="0" fontId="4" fillId="4" borderId="1" xfId="0" applyFont="1" applyFill="1" applyBorder="1" applyAlignment="1" applyProtection="1">
      <alignment horizontal="right"/>
    </xf>
    <xf numFmtId="44" fontId="0" fillId="4" borderId="2" xfId="0" applyNumberFormat="1" applyFill="1" applyBorder="1" applyAlignment="1" applyProtection="1">
      <alignment horizontal="center"/>
    </xf>
    <xf numFmtId="44" fontId="0" fillId="4" borderId="4" xfId="0" applyNumberFormat="1" applyFill="1" applyBorder="1" applyAlignment="1" applyProtection="1">
      <alignment horizontal="center"/>
    </xf>
    <xf numFmtId="0" fontId="0" fillId="0" borderId="7" xfId="0" applyFill="1" applyBorder="1" applyAlignment="1" applyProtection="1">
      <alignment horizontal="left" vertical="center" wrapText="1"/>
      <protection locked="0"/>
    </xf>
    <xf numFmtId="0" fontId="0" fillId="0" borderId="8" xfId="0" applyFill="1" applyBorder="1" applyAlignment="1" applyProtection="1">
      <alignment horizontal="left" vertical="center" wrapText="1"/>
      <protection locked="0"/>
    </xf>
    <xf numFmtId="0" fontId="0" fillId="0" borderId="9" xfId="0" applyFill="1" applyBorder="1" applyAlignment="1" applyProtection="1">
      <alignment horizontal="left" vertical="center" wrapText="1"/>
      <protection locked="0"/>
    </xf>
    <xf numFmtId="44" fontId="0" fillId="0" borderId="1" xfId="1" applyFont="1" applyBorder="1" applyAlignment="1" applyProtection="1">
      <alignment horizontal="center"/>
      <protection locked="0"/>
    </xf>
    <xf numFmtId="44" fontId="0" fillId="0" borderId="63" xfId="1" applyFont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69" xfId="0" applyBorder="1" applyAlignment="1" applyProtection="1">
      <alignment horizontal="left"/>
      <protection locked="0"/>
    </xf>
    <xf numFmtId="166" fontId="4" fillId="3" borderId="27" xfId="0" applyNumberFormat="1" applyFont="1" applyFill="1" applyBorder="1" applyAlignment="1" applyProtection="1">
      <alignment horizontal="center" vertical="center" wrapText="1"/>
    </xf>
    <xf numFmtId="166" fontId="4" fillId="3" borderId="29" xfId="0" applyNumberFormat="1" applyFont="1" applyFill="1" applyBorder="1" applyAlignment="1" applyProtection="1">
      <alignment horizontal="center" vertical="center" wrapText="1"/>
    </xf>
    <xf numFmtId="166" fontId="4" fillId="3" borderId="16" xfId="0" applyNumberFormat="1" applyFont="1" applyFill="1" applyBorder="1" applyAlignment="1" applyProtection="1">
      <alignment horizontal="center" vertical="center" wrapText="1"/>
    </xf>
    <xf numFmtId="166" fontId="4" fillId="3" borderId="38" xfId="0" applyNumberFormat="1" applyFont="1" applyFill="1" applyBorder="1" applyAlignment="1" applyProtection="1">
      <alignment horizontal="center" vertical="center" wrapText="1"/>
    </xf>
    <xf numFmtId="166" fontId="4" fillId="3" borderId="15" xfId="0" applyNumberFormat="1" applyFont="1" applyFill="1" applyBorder="1" applyAlignment="1" applyProtection="1">
      <alignment horizontal="center" vertical="center" wrapText="1"/>
    </xf>
    <xf numFmtId="166" fontId="4" fillId="3" borderId="30" xfId="0" applyNumberFormat="1" applyFont="1" applyFill="1" applyBorder="1" applyAlignment="1" applyProtection="1">
      <alignment horizontal="center" vertical="center" wrapText="1"/>
    </xf>
    <xf numFmtId="0" fontId="12" fillId="4" borderId="48" xfId="0" applyFont="1" applyFill="1" applyBorder="1" applyAlignment="1" applyProtection="1">
      <alignment horizontal="left" vertical="center"/>
    </xf>
    <xf numFmtId="0" fontId="12" fillId="4" borderId="31" xfId="0" applyFont="1" applyFill="1" applyBorder="1" applyAlignment="1" applyProtection="1">
      <alignment horizontal="left" vertical="center"/>
    </xf>
    <xf numFmtId="0" fontId="12" fillId="4" borderId="44" xfId="0" applyFont="1" applyFill="1" applyBorder="1" applyAlignment="1" applyProtection="1">
      <alignment horizontal="left" vertical="center"/>
    </xf>
    <xf numFmtId="0" fontId="12" fillId="2" borderId="1" xfId="0" applyFont="1" applyFill="1" applyBorder="1" applyAlignment="1" applyProtection="1">
      <alignment horizontal="center"/>
    </xf>
    <xf numFmtId="0" fontId="4" fillId="4" borderId="63" xfId="0" applyFont="1" applyFill="1" applyBorder="1" applyAlignment="1" applyProtection="1">
      <alignment horizontal="center" vertical="center" wrapText="1"/>
    </xf>
    <xf numFmtId="0" fontId="4" fillId="4" borderId="6" xfId="0" applyFont="1" applyFill="1" applyBorder="1" applyAlignment="1" applyProtection="1">
      <alignment horizontal="center" vertical="center" wrapText="1"/>
    </xf>
    <xf numFmtId="0" fontId="16" fillId="4" borderId="2" xfId="0" applyFont="1" applyFill="1" applyBorder="1" applyAlignment="1" applyProtection="1">
      <alignment horizontal="center" vertical="center" wrapText="1"/>
      <protection locked="0"/>
    </xf>
    <xf numFmtId="0" fontId="16" fillId="4" borderId="4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center"/>
    </xf>
    <xf numFmtId="44" fontId="0" fillId="4" borderId="63" xfId="0" applyNumberFormat="1" applyFill="1" applyBorder="1" applyAlignment="1" applyProtection="1">
      <alignment horizontal="center"/>
    </xf>
    <xf numFmtId="0" fontId="0" fillId="4" borderId="63" xfId="0" applyFill="1" applyBorder="1" applyAlignment="1" applyProtection="1">
      <alignment horizontal="center"/>
    </xf>
    <xf numFmtId="44" fontId="0" fillId="6" borderId="40" xfId="0" applyNumberFormat="1" applyFill="1" applyBorder="1" applyAlignment="1" applyProtection="1">
      <alignment horizontal="center"/>
    </xf>
    <xf numFmtId="0" fontId="0" fillId="6" borderId="42" xfId="0" applyFill="1" applyBorder="1" applyAlignment="1" applyProtection="1">
      <alignment horizontal="center"/>
    </xf>
    <xf numFmtId="0" fontId="0" fillId="4" borderId="1" xfId="0" applyFill="1" applyBorder="1" applyAlignment="1" applyProtection="1">
      <alignment horizontal="center" vertical="top"/>
    </xf>
    <xf numFmtId="0" fontId="28" fillId="4" borderId="1" xfId="0" applyFont="1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top"/>
    </xf>
    <xf numFmtId="44" fontId="0" fillId="6" borderId="18" xfId="1" applyFont="1" applyFill="1" applyBorder="1" applyAlignment="1" applyProtection="1">
      <alignment horizontal="center"/>
    </xf>
    <xf numFmtId="44" fontId="0" fillId="6" borderId="20" xfId="1" applyFont="1" applyFill="1" applyBorder="1" applyAlignment="1" applyProtection="1">
      <alignment horizontal="center"/>
    </xf>
    <xf numFmtId="44" fontId="0" fillId="3" borderId="12" xfId="1" applyFont="1" applyFill="1" applyBorder="1" applyAlignment="1" applyProtection="1"/>
    <xf numFmtId="165" fontId="0" fillId="3" borderId="10" xfId="0" applyNumberFormat="1" applyFill="1" applyBorder="1" applyAlignment="1" applyProtection="1">
      <alignment horizontal="left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1" fillId="3" borderId="27" xfId="0" applyFont="1" applyFill="1" applyBorder="1" applyAlignment="1" applyProtection="1">
      <alignment horizontal="center" vertical="center"/>
      <protection locked="0"/>
    </xf>
    <xf numFmtId="0" fontId="11" fillId="3" borderId="28" xfId="0" applyFont="1" applyFill="1" applyBorder="1" applyAlignment="1" applyProtection="1">
      <alignment horizontal="center" vertical="center"/>
      <protection locked="0"/>
    </xf>
    <xf numFmtId="0" fontId="11" fillId="3" borderId="29" xfId="0" applyFont="1" applyFill="1" applyBorder="1" applyAlignment="1" applyProtection="1">
      <alignment horizontal="center" vertical="center"/>
      <protection locked="0"/>
    </xf>
    <xf numFmtId="0" fontId="0" fillId="4" borderId="27" xfId="0" applyFill="1" applyBorder="1" applyAlignment="1" applyProtection="1">
      <alignment horizontal="center" vertical="center" wrapText="1"/>
      <protection locked="0"/>
    </xf>
    <xf numFmtId="0" fontId="0" fillId="4" borderId="28" xfId="0" applyFill="1" applyBorder="1" applyAlignment="1" applyProtection="1">
      <alignment horizontal="center" vertical="center" wrapText="1"/>
      <protection locked="0"/>
    </xf>
    <xf numFmtId="0" fontId="0" fillId="4" borderId="29" xfId="0" applyFill="1" applyBorder="1" applyAlignment="1" applyProtection="1">
      <alignment horizontal="center" vertical="center" wrapText="1"/>
      <protection locked="0"/>
    </xf>
    <xf numFmtId="0" fontId="13" fillId="6" borderId="28" xfId="0" applyFont="1" applyFill="1" applyBorder="1" applyAlignment="1" applyProtection="1">
      <alignment horizontal="center"/>
      <protection locked="0"/>
    </xf>
    <xf numFmtId="44" fontId="1" fillId="6" borderId="28" xfId="0" applyNumberFormat="1" applyFont="1" applyFill="1" applyBorder="1" applyProtection="1">
      <protection locked="0"/>
    </xf>
    <xf numFmtId="0" fontId="0" fillId="6" borderId="55" xfId="0" applyFont="1" applyFill="1" applyBorder="1" applyProtection="1">
      <protection locked="0"/>
    </xf>
    <xf numFmtId="0" fontId="0" fillId="6" borderId="28" xfId="0" applyFont="1" applyFill="1" applyBorder="1" applyProtection="1">
      <protection locked="0"/>
    </xf>
    <xf numFmtId="0" fontId="0" fillId="6" borderId="29" xfId="0" applyFont="1" applyFill="1" applyBorder="1" applyProtection="1">
      <protection locked="0"/>
    </xf>
    <xf numFmtId="0" fontId="1" fillId="4" borderId="27" xfId="0" applyFont="1" applyFill="1" applyBorder="1" applyAlignment="1" applyProtection="1">
      <alignment horizontal="center"/>
      <protection locked="0"/>
    </xf>
    <xf numFmtId="0" fontId="1" fillId="4" borderId="29" xfId="0" applyFont="1" applyFill="1" applyBorder="1" applyAlignment="1" applyProtection="1">
      <alignment horizontal="center"/>
      <protection locked="0"/>
    </xf>
    <xf numFmtId="0" fontId="0" fillId="4" borderId="16" xfId="0" applyFill="1" applyBorder="1" applyAlignment="1" applyProtection="1">
      <alignment horizontal="center" vertical="center" wrapText="1"/>
      <protection locked="0"/>
    </xf>
    <xf numFmtId="0" fontId="0" fillId="4" borderId="0" xfId="0" applyFill="1" applyBorder="1" applyAlignment="1" applyProtection="1">
      <alignment horizontal="center" vertical="center" wrapText="1"/>
      <protection locked="0"/>
    </xf>
    <xf numFmtId="0" fontId="0" fillId="4" borderId="38" xfId="0" applyFill="1" applyBorder="1" applyAlignment="1" applyProtection="1">
      <alignment horizontal="center" vertical="center" wrapText="1"/>
      <protection locked="0"/>
    </xf>
    <xf numFmtId="0" fontId="0" fillId="6" borderId="0" xfId="0" applyFont="1" applyFill="1" applyBorder="1" applyProtection="1">
      <protection locked="0"/>
    </xf>
    <xf numFmtId="0" fontId="0" fillId="6" borderId="0" xfId="0" applyFont="1" applyFill="1" applyBorder="1" applyAlignment="1" applyProtection="1">
      <alignment horizontal="center"/>
      <protection locked="0"/>
    </xf>
    <xf numFmtId="44" fontId="0" fillId="6" borderId="23" xfId="0" applyNumberFormat="1" applyFont="1" applyFill="1" applyBorder="1" applyProtection="1">
      <protection locked="0"/>
    </xf>
    <xf numFmtId="0" fontId="0" fillId="6" borderId="38" xfId="0" applyFont="1" applyFill="1" applyBorder="1" applyProtection="1">
      <protection locked="0"/>
    </xf>
    <xf numFmtId="0" fontId="0" fillId="4" borderId="16" xfId="0" applyFill="1" applyBorder="1" applyAlignment="1" applyProtection="1">
      <alignment horizontal="center" vertical="top" wrapText="1"/>
      <protection locked="0"/>
    </xf>
    <xf numFmtId="0" fontId="0" fillId="4" borderId="38" xfId="0" applyFill="1" applyBorder="1" applyAlignment="1" applyProtection="1">
      <alignment horizontal="center" vertical="top" wrapText="1"/>
      <protection locked="0"/>
    </xf>
    <xf numFmtId="0" fontId="0" fillId="4" borderId="16" xfId="0" applyFill="1" applyBorder="1" applyAlignment="1" applyProtection="1">
      <alignment horizontal="center" vertical="top" wrapText="1"/>
      <protection locked="0"/>
    </xf>
    <xf numFmtId="0" fontId="0" fillId="4" borderId="38" xfId="0" applyFill="1" applyBorder="1" applyAlignment="1" applyProtection="1">
      <alignment horizontal="center" vertical="top" wrapText="1"/>
      <protection locked="0"/>
    </xf>
    <xf numFmtId="1" fontId="22" fillId="4" borderId="26" xfId="0" applyNumberFormat="1" applyFont="1" applyFill="1" applyBorder="1" applyAlignment="1" applyProtection="1">
      <alignment horizontal="center" vertical="center" wrapText="1"/>
      <protection locked="0"/>
    </xf>
    <xf numFmtId="1" fontId="22" fillId="4" borderId="17" xfId="0" applyNumberFormat="1" applyFont="1" applyFill="1" applyBorder="1" applyAlignment="1" applyProtection="1">
      <alignment horizontal="center" vertical="center" wrapText="1"/>
      <protection locked="0"/>
    </xf>
    <xf numFmtId="44" fontId="0" fillId="6" borderId="5" xfId="0" applyNumberFormat="1" applyFont="1" applyFill="1" applyBorder="1" applyProtection="1">
      <protection locked="0"/>
    </xf>
    <xf numFmtId="44" fontId="0" fillId="6" borderId="22" xfId="0" applyNumberFormat="1" applyFont="1" applyFill="1" applyBorder="1" applyProtection="1">
      <protection locked="0"/>
    </xf>
    <xf numFmtId="0" fontId="0" fillId="6" borderId="5" xfId="0" applyFont="1" applyFill="1" applyBorder="1" applyProtection="1">
      <protection locked="0"/>
    </xf>
    <xf numFmtId="0" fontId="0" fillId="4" borderId="15" xfId="0" applyFill="1" applyBorder="1" applyAlignment="1" applyProtection="1">
      <alignment horizontal="center" vertical="center" wrapText="1"/>
      <protection locked="0"/>
    </xf>
    <xf numFmtId="0" fontId="0" fillId="4" borderId="25" xfId="0" applyFill="1" applyBorder="1" applyAlignment="1" applyProtection="1">
      <alignment horizontal="center" vertical="center" wrapText="1"/>
      <protection locked="0"/>
    </xf>
    <xf numFmtId="0" fontId="0" fillId="4" borderId="30" xfId="0" applyFill="1" applyBorder="1" applyAlignment="1" applyProtection="1">
      <alignment horizontal="center" vertical="center" wrapText="1"/>
      <protection locked="0"/>
    </xf>
    <xf numFmtId="0" fontId="0" fillId="6" borderId="18" xfId="0" applyFont="1" applyFill="1" applyBorder="1" applyProtection="1">
      <protection locked="0"/>
    </xf>
    <xf numFmtId="0" fontId="20" fillId="6" borderId="19" xfId="0" applyFont="1" applyFill="1" applyBorder="1" applyAlignment="1" applyProtection="1">
      <alignment horizontal="center" vertical="center"/>
      <protection locked="0"/>
    </xf>
    <xf numFmtId="0" fontId="0" fillId="6" borderId="19" xfId="0" applyFont="1" applyFill="1" applyBorder="1" applyProtection="1">
      <protection locked="0"/>
    </xf>
    <xf numFmtId="44" fontId="21" fillId="6" borderId="19" xfId="1" applyFont="1" applyFill="1" applyBorder="1" applyAlignment="1" applyProtection="1">
      <alignment horizontal="left" vertical="center"/>
      <protection locked="0"/>
    </xf>
    <xf numFmtId="0" fontId="0" fillId="6" borderId="20" xfId="0" applyFont="1" applyFill="1" applyBorder="1" applyProtection="1">
      <protection locked="0"/>
    </xf>
    <xf numFmtId="1" fontId="22" fillId="4" borderId="14" xfId="0" applyNumberFormat="1" applyFont="1" applyFill="1" applyBorder="1" applyAlignment="1" applyProtection="1">
      <alignment horizontal="center" vertical="center" wrapText="1"/>
      <protection locked="0"/>
    </xf>
    <xf numFmtId="0" fontId="12" fillId="4" borderId="1" xfId="0" applyFont="1" applyFill="1" applyBorder="1" applyAlignment="1" applyProtection="1">
      <alignment horizontal="left" vertical="center"/>
    </xf>
    <xf numFmtId="0" fontId="0" fillId="4" borderId="27" xfId="0" applyFill="1" applyBorder="1" applyAlignment="1" applyProtection="1">
      <alignment horizontal="center"/>
    </xf>
    <xf numFmtId="0" fontId="0" fillId="4" borderId="28" xfId="0" applyFill="1" applyBorder="1" applyAlignment="1" applyProtection="1">
      <alignment horizontal="center"/>
    </xf>
    <xf numFmtId="0" fontId="0" fillId="4" borderId="29" xfId="0" applyFill="1" applyBorder="1" applyAlignment="1" applyProtection="1">
      <alignment horizontal="center"/>
    </xf>
    <xf numFmtId="0" fontId="0" fillId="4" borderId="16" xfId="0" applyFill="1" applyBorder="1" applyAlignment="1" applyProtection="1">
      <alignment horizontal="center"/>
    </xf>
    <xf numFmtId="0" fontId="0" fillId="4" borderId="0" xfId="0" applyFill="1" applyBorder="1" applyAlignment="1" applyProtection="1">
      <alignment horizontal="center"/>
    </xf>
    <xf numFmtId="0" fontId="0" fillId="4" borderId="38" xfId="0" applyFill="1" applyBorder="1" applyAlignment="1" applyProtection="1">
      <alignment horizontal="center"/>
    </xf>
    <xf numFmtId="0" fontId="0" fillId="4" borderId="15" xfId="0" applyFill="1" applyBorder="1" applyAlignment="1" applyProtection="1">
      <alignment horizontal="center"/>
    </xf>
    <xf numFmtId="0" fontId="0" fillId="4" borderId="25" xfId="0" applyFill="1" applyBorder="1" applyAlignment="1" applyProtection="1">
      <alignment horizontal="center"/>
    </xf>
    <xf numFmtId="0" fontId="0" fillId="4" borderId="30" xfId="0" applyFill="1" applyBorder="1" applyAlignment="1" applyProtection="1">
      <alignment horizontal="center"/>
    </xf>
    <xf numFmtId="0" fontId="25" fillId="6" borderId="27" xfId="0" applyFont="1" applyFill="1" applyBorder="1" applyAlignment="1" applyProtection="1">
      <alignment horizontal="center" vertical="center" wrapText="1"/>
    </xf>
    <xf numFmtId="0" fontId="25" fillId="6" borderId="28" xfId="0" applyFont="1" applyFill="1" applyBorder="1" applyAlignment="1" applyProtection="1">
      <alignment horizontal="center" vertical="center" wrapText="1"/>
    </xf>
    <xf numFmtId="0" fontId="25" fillId="6" borderId="29" xfId="0" applyFont="1" applyFill="1" applyBorder="1" applyAlignment="1" applyProtection="1">
      <alignment horizontal="center" vertical="center" wrapText="1"/>
    </xf>
    <xf numFmtId="0" fontId="25" fillId="6" borderId="16" xfId="0" applyFont="1" applyFill="1" applyBorder="1" applyAlignment="1" applyProtection="1">
      <alignment horizontal="center" vertical="center" wrapText="1"/>
    </xf>
    <xf numFmtId="0" fontId="25" fillId="6" borderId="0" xfId="0" applyFont="1" applyFill="1" applyBorder="1" applyAlignment="1" applyProtection="1">
      <alignment horizontal="center" vertical="center" wrapText="1"/>
    </xf>
    <xf numFmtId="0" fontId="25" fillId="6" borderId="38" xfId="0" applyFont="1" applyFill="1" applyBorder="1" applyAlignment="1" applyProtection="1">
      <alignment horizontal="center" vertical="center" wrapText="1"/>
    </xf>
    <xf numFmtId="0" fontId="12" fillId="6" borderId="28" xfId="0" applyFont="1" applyFill="1" applyBorder="1" applyAlignment="1" applyProtection="1">
      <alignment horizontal="center" vertical="center" wrapText="1"/>
    </xf>
    <xf numFmtId="0" fontId="12" fillId="6" borderId="29" xfId="0" applyFont="1" applyFill="1" applyBorder="1" applyAlignment="1" applyProtection="1">
      <alignment horizontal="center" vertical="center" wrapText="1"/>
    </xf>
    <xf numFmtId="0" fontId="12" fillId="6" borderId="0" xfId="0" applyFont="1" applyFill="1" applyBorder="1" applyAlignment="1" applyProtection="1">
      <alignment horizontal="center" vertical="center" wrapText="1"/>
    </xf>
    <xf numFmtId="0" fontId="12" fillId="6" borderId="38" xfId="0" applyFont="1" applyFill="1" applyBorder="1" applyAlignment="1" applyProtection="1">
      <alignment horizontal="center" vertical="center" wrapText="1"/>
    </xf>
    <xf numFmtId="0" fontId="12" fillId="6" borderId="25" xfId="0" applyFont="1" applyFill="1" applyBorder="1" applyAlignment="1" applyProtection="1">
      <alignment horizontal="center" vertical="center" wrapText="1"/>
    </xf>
    <xf numFmtId="0" fontId="12" fillId="6" borderId="30" xfId="0" applyFont="1" applyFill="1" applyBorder="1" applyAlignment="1" applyProtection="1">
      <alignment horizontal="center" vertical="center" wrapText="1"/>
    </xf>
    <xf numFmtId="0" fontId="12" fillId="4" borderId="26" xfId="0" applyFont="1" applyFill="1" applyBorder="1" applyAlignment="1" applyProtection="1">
      <alignment horizontal="center" vertical="top" wrapText="1"/>
    </xf>
    <xf numFmtId="0" fontId="12" fillId="4" borderId="17" xfId="0" applyFont="1" applyFill="1" applyBorder="1" applyAlignment="1" applyProtection="1">
      <alignment horizontal="center" vertical="top" wrapText="1"/>
    </xf>
    <xf numFmtId="0" fontId="12" fillId="4" borderId="14" xfId="0" applyFont="1" applyFill="1" applyBorder="1" applyAlignment="1" applyProtection="1">
      <alignment horizontal="center" vertical="top" wrapText="1"/>
    </xf>
  </cellXfs>
  <cellStyles count="3">
    <cellStyle name="Hiperlink" xfId="2" builtinId="8"/>
    <cellStyle name="Moeda" xfId="1" builtinId="4"/>
    <cellStyle name="Normal" xfId="0" builtinId="0"/>
  </cellStyles>
  <dxfs count="6">
    <dxf>
      <font>
        <color theme="5" tint="0.79998168889431442"/>
        <name val="Cambria"/>
        <scheme val="none"/>
      </font>
    </dxf>
    <dxf>
      <font>
        <color theme="5" tint="0.79998168889431442"/>
        <name val="Cambria"/>
        <scheme val="none"/>
      </font>
    </dxf>
    <dxf>
      <font>
        <color theme="5" tint="0.79998168889431442"/>
        <name val="Cambria"/>
        <scheme val="none"/>
      </font>
    </dxf>
    <dxf>
      <font>
        <color theme="5" tint="0.79998168889431442"/>
        <name val="Cambria"/>
        <scheme val="none"/>
      </font>
    </dxf>
    <dxf>
      <font>
        <color theme="7" tint="0.79998168889431442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701488</xdr:colOff>
      <xdr:row>22</xdr:row>
      <xdr:rowOff>308162</xdr:rowOff>
    </xdr:from>
    <xdr:to>
      <xdr:col>12</xdr:col>
      <xdr:colOff>1082488</xdr:colOff>
      <xdr:row>22</xdr:row>
      <xdr:rowOff>489137</xdr:rowOff>
    </xdr:to>
    <xdr:sp macro="" textlink="">
      <xdr:nvSpPr>
        <xdr:cNvPr id="2" name="Seta para a direita 1"/>
        <xdr:cNvSpPr/>
      </xdr:nvSpPr>
      <xdr:spPr>
        <a:xfrm rot="10800000">
          <a:off x="13218459" y="9844368"/>
          <a:ext cx="381000" cy="180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396128</xdr:colOff>
      <xdr:row>21</xdr:row>
      <xdr:rowOff>200584</xdr:rowOff>
    </xdr:from>
    <xdr:to>
      <xdr:col>1</xdr:col>
      <xdr:colOff>558053</xdr:colOff>
      <xdr:row>21</xdr:row>
      <xdr:rowOff>324410</xdr:rowOff>
    </xdr:to>
    <xdr:sp macro="" textlink="">
      <xdr:nvSpPr>
        <xdr:cNvPr id="14" name="Seta para a direita 13"/>
        <xdr:cNvSpPr/>
      </xdr:nvSpPr>
      <xdr:spPr>
        <a:xfrm>
          <a:off x="1505510" y="7854202"/>
          <a:ext cx="161925" cy="12382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377638</xdr:colOff>
      <xdr:row>71</xdr:row>
      <xdr:rowOff>415177</xdr:rowOff>
    </xdr:from>
    <xdr:to>
      <xdr:col>5</xdr:col>
      <xdr:colOff>672913</xdr:colOff>
      <xdr:row>71</xdr:row>
      <xdr:rowOff>510427</xdr:rowOff>
    </xdr:to>
    <xdr:sp macro="" textlink="">
      <xdr:nvSpPr>
        <xdr:cNvPr id="25" name="Seta para a direita 24"/>
        <xdr:cNvSpPr/>
      </xdr:nvSpPr>
      <xdr:spPr>
        <a:xfrm>
          <a:off x="4848785" y="19935824"/>
          <a:ext cx="295275" cy="952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7</xdr:col>
      <xdr:colOff>638736</xdr:colOff>
      <xdr:row>69</xdr:row>
      <xdr:rowOff>818028</xdr:rowOff>
    </xdr:from>
    <xdr:to>
      <xdr:col>7</xdr:col>
      <xdr:colOff>934011</xdr:colOff>
      <xdr:row>69</xdr:row>
      <xdr:rowOff>903753</xdr:rowOff>
    </xdr:to>
    <xdr:sp macro="" textlink="">
      <xdr:nvSpPr>
        <xdr:cNvPr id="26" name="Seta para a direita 25"/>
        <xdr:cNvSpPr/>
      </xdr:nvSpPr>
      <xdr:spPr>
        <a:xfrm>
          <a:off x="11575677" y="26938940"/>
          <a:ext cx="295275" cy="857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855175</xdr:colOff>
      <xdr:row>69</xdr:row>
      <xdr:rowOff>942216</xdr:rowOff>
    </xdr:from>
    <xdr:to>
      <xdr:col>9</xdr:col>
      <xdr:colOff>1150450</xdr:colOff>
      <xdr:row>69</xdr:row>
      <xdr:rowOff>1027941</xdr:rowOff>
    </xdr:to>
    <xdr:sp macro="" textlink="">
      <xdr:nvSpPr>
        <xdr:cNvPr id="27" name="Seta para a direita 26"/>
        <xdr:cNvSpPr/>
      </xdr:nvSpPr>
      <xdr:spPr>
        <a:xfrm>
          <a:off x="9999175" y="23559761"/>
          <a:ext cx="295275" cy="857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403412</xdr:colOff>
      <xdr:row>22</xdr:row>
      <xdr:rowOff>296955</xdr:rowOff>
    </xdr:from>
    <xdr:to>
      <xdr:col>1</xdr:col>
      <xdr:colOff>564776</xdr:colOff>
      <xdr:row>22</xdr:row>
      <xdr:rowOff>403412</xdr:rowOff>
    </xdr:to>
    <xdr:sp macro="" textlink="">
      <xdr:nvSpPr>
        <xdr:cNvPr id="9" name="Seta para a direita 8"/>
        <xdr:cNvSpPr/>
      </xdr:nvSpPr>
      <xdr:spPr>
        <a:xfrm>
          <a:off x="1512794" y="7961779"/>
          <a:ext cx="161364" cy="10645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416858</xdr:colOff>
      <xdr:row>24</xdr:row>
      <xdr:rowOff>198344</xdr:rowOff>
    </xdr:from>
    <xdr:to>
      <xdr:col>1</xdr:col>
      <xdr:colOff>578222</xdr:colOff>
      <xdr:row>24</xdr:row>
      <xdr:rowOff>304801</xdr:rowOff>
    </xdr:to>
    <xdr:sp macro="" textlink="">
      <xdr:nvSpPr>
        <xdr:cNvPr id="11" name="Seta para a direita 10"/>
        <xdr:cNvSpPr/>
      </xdr:nvSpPr>
      <xdr:spPr>
        <a:xfrm>
          <a:off x="1526240" y="9869020"/>
          <a:ext cx="161364" cy="10645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557251</xdr:colOff>
      <xdr:row>22</xdr:row>
      <xdr:rowOff>313924</xdr:rowOff>
    </xdr:from>
    <xdr:to>
      <xdr:col>5</xdr:col>
      <xdr:colOff>718615</xdr:colOff>
      <xdr:row>22</xdr:row>
      <xdr:rowOff>420381</xdr:rowOff>
    </xdr:to>
    <xdr:sp macro="" textlink="">
      <xdr:nvSpPr>
        <xdr:cNvPr id="12" name="Seta para a direita 11"/>
        <xdr:cNvSpPr/>
      </xdr:nvSpPr>
      <xdr:spPr>
        <a:xfrm>
          <a:off x="5028398" y="8639895"/>
          <a:ext cx="161364" cy="10645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761677</xdr:colOff>
      <xdr:row>24</xdr:row>
      <xdr:rowOff>504266</xdr:rowOff>
    </xdr:from>
    <xdr:to>
      <xdr:col>5</xdr:col>
      <xdr:colOff>925285</xdr:colOff>
      <xdr:row>24</xdr:row>
      <xdr:rowOff>605118</xdr:rowOff>
    </xdr:to>
    <xdr:sp macro="" textlink="">
      <xdr:nvSpPr>
        <xdr:cNvPr id="13" name="Seta para a direita 12"/>
        <xdr:cNvSpPr/>
      </xdr:nvSpPr>
      <xdr:spPr>
        <a:xfrm>
          <a:off x="5238427" y="10110909"/>
          <a:ext cx="163608" cy="10085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7</xdr:col>
      <xdr:colOff>145677</xdr:colOff>
      <xdr:row>145</xdr:row>
      <xdr:rowOff>134471</xdr:rowOff>
    </xdr:from>
    <xdr:to>
      <xdr:col>7</xdr:col>
      <xdr:colOff>986118</xdr:colOff>
      <xdr:row>145</xdr:row>
      <xdr:rowOff>481853</xdr:rowOff>
    </xdr:to>
    <xdr:sp macro="" textlink="">
      <xdr:nvSpPr>
        <xdr:cNvPr id="3" name="Seta para a direita 2"/>
        <xdr:cNvSpPr/>
      </xdr:nvSpPr>
      <xdr:spPr>
        <a:xfrm>
          <a:off x="6645089" y="34861500"/>
          <a:ext cx="840441" cy="34738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11</xdr:col>
      <xdr:colOff>354107</xdr:colOff>
      <xdr:row>144</xdr:row>
      <xdr:rowOff>85165</xdr:rowOff>
    </xdr:from>
    <xdr:to>
      <xdr:col>11</xdr:col>
      <xdr:colOff>1194548</xdr:colOff>
      <xdr:row>145</xdr:row>
      <xdr:rowOff>186018</xdr:rowOff>
    </xdr:to>
    <xdr:sp macro="" textlink="">
      <xdr:nvSpPr>
        <xdr:cNvPr id="15" name="Seta para a direita 14"/>
        <xdr:cNvSpPr/>
      </xdr:nvSpPr>
      <xdr:spPr>
        <a:xfrm>
          <a:off x="11739283" y="34442400"/>
          <a:ext cx="840441" cy="45944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</xdr:row>
          <xdr:rowOff>133350</xdr:rowOff>
        </xdr:from>
        <xdr:to>
          <xdr:col>2</xdr:col>
          <xdr:colOff>523875</xdr:colOff>
          <xdr:row>2</xdr:row>
          <xdr:rowOff>333375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Curso de Extensão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609600</xdr:colOff>
          <xdr:row>2</xdr:row>
          <xdr:rowOff>114300</xdr:rowOff>
        </xdr:from>
        <xdr:to>
          <xdr:col>4</xdr:col>
          <xdr:colOff>114300</xdr:colOff>
          <xdr:row>2</xdr:row>
          <xdr:rowOff>333375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Programa de Extensão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</xdr:row>
          <xdr:rowOff>114300</xdr:rowOff>
        </xdr:from>
        <xdr:to>
          <xdr:col>5</xdr:col>
          <xdr:colOff>571500</xdr:colOff>
          <xdr:row>2</xdr:row>
          <xdr:rowOff>333375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Evento de Extensão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2</xdr:row>
          <xdr:rowOff>104775</xdr:rowOff>
        </xdr:from>
        <xdr:to>
          <xdr:col>6</xdr:col>
          <xdr:colOff>1000125</xdr:colOff>
          <xdr:row>2</xdr:row>
          <xdr:rowOff>323850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Prestação de Serviços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551489</xdr:colOff>
      <xdr:row>23</xdr:row>
      <xdr:rowOff>244929</xdr:rowOff>
    </xdr:from>
    <xdr:to>
      <xdr:col>5</xdr:col>
      <xdr:colOff>712853</xdr:colOff>
      <xdr:row>23</xdr:row>
      <xdr:rowOff>351386</xdr:rowOff>
    </xdr:to>
    <xdr:sp macro="" textlink="">
      <xdr:nvSpPr>
        <xdr:cNvPr id="18" name="Seta para a direita 17"/>
        <xdr:cNvSpPr/>
      </xdr:nvSpPr>
      <xdr:spPr>
        <a:xfrm>
          <a:off x="5028239" y="8763000"/>
          <a:ext cx="161364" cy="10645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437029</xdr:colOff>
      <xdr:row>23</xdr:row>
      <xdr:rowOff>190500</xdr:rowOff>
    </xdr:from>
    <xdr:to>
      <xdr:col>1</xdr:col>
      <xdr:colOff>598393</xdr:colOff>
      <xdr:row>23</xdr:row>
      <xdr:rowOff>296957</xdr:rowOff>
    </xdr:to>
    <xdr:sp macro="" textlink="">
      <xdr:nvSpPr>
        <xdr:cNvPr id="19" name="Seta para a direita 18"/>
        <xdr:cNvSpPr/>
      </xdr:nvSpPr>
      <xdr:spPr>
        <a:xfrm>
          <a:off x="1546411" y="8807824"/>
          <a:ext cx="161364" cy="10645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11</xdr:col>
      <xdr:colOff>354107</xdr:colOff>
      <xdr:row>153</xdr:row>
      <xdr:rowOff>85165</xdr:rowOff>
    </xdr:from>
    <xdr:to>
      <xdr:col>11</xdr:col>
      <xdr:colOff>1194548</xdr:colOff>
      <xdr:row>154</xdr:row>
      <xdr:rowOff>186018</xdr:rowOff>
    </xdr:to>
    <xdr:sp macro="" textlink="">
      <xdr:nvSpPr>
        <xdr:cNvPr id="21" name="Seta para a direita 20"/>
        <xdr:cNvSpPr/>
      </xdr:nvSpPr>
      <xdr:spPr>
        <a:xfrm>
          <a:off x="11784107" y="37557636"/>
          <a:ext cx="840441" cy="45944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392206</xdr:colOff>
      <xdr:row>70</xdr:row>
      <xdr:rowOff>392205</xdr:rowOff>
    </xdr:from>
    <xdr:to>
      <xdr:col>5</xdr:col>
      <xdr:colOff>687481</xdr:colOff>
      <xdr:row>70</xdr:row>
      <xdr:rowOff>477930</xdr:rowOff>
    </xdr:to>
    <xdr:sp macro="" textlink="">
      <xdr:nvSpPr>
        <xdr:cNvPr id="20" name="Seta para a direita 19"/>
        <xdr:cNvSpPr/>
      </xdr:nvSpPr>
      <xdr:spPr>
        <a:xfrm>
          <a:off x="4863353" y="29886087"/>
          <a:ext cx="295275" cy="857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</xdr:row>
          <xdr:rowOff>47625</xdr:rowOff>
        </xdr:from>
        <xdr:to>
          <xdr:col>1</xdr:col>
          <xdr:colOff>638175</xdr:colOff>
          <xdr:row>2</xdr:row>
          <xdr:rowOff>295275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</xdr:row>
          <xdr:rowOff>285750</xdr:rowOff>
        </xdr:from>
        <xdr:to>
          <xdr:col>1</xdr:col>
          <xdr:colOff>571500</xdr:colOff>
          <xdr:row>3</xdr:row>
          <xdr:rowOff>295275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xdr:twoCellAnchor>
    <xdr:from>
      <xdr:col>7</xdr:col>
      <xdr:colOff>679557</xdr:colOff>
      <xdr:row>51</xdr:row>
      <xdr:rowOff>872457</xdr:rowOff>
    </xdr:from>
    <xdr:to>
      <xdr:col>7</xdr:col>
      <xdr:colOff>974832</xdr:colOff>
      <xdr:row>51</xdr:row>
      <xdr:rowOff>958182</xdr:rowOff>
    </xdr:to>
    <xdr:sp macro="" textlink="">
      <xdr:nvSpPr>
        <xdr:cNvPr id="12" name="Seta para a direita 11"/>
        <xdr:cNvSpPr/>
      </xdr:nvSpPr>
      <xdr:spPr>
        <a:xfrm>
          <a:off x="10313414" y="15037493"/>
          <a:ext cx="295275" cy="857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578084</xdr:colOff>
      <xdr:row>51</xdr:row>
      <xdr:rowOff>1080760</xdr:rowOff>
    </xdr:from>
    <xdr:to>
      <xdr:col>9</xdr:col>
      <xdr:colOff>873359</xdr:colOff>
      <xdr:row>51</xdr:row>
      <xdr:rowOff>1166485</xdr:rowOff>
    </xdr:to>
    <xdr:sp macro="" textlink="">
      <xdr:nvSpPr>
        <xdr:cNvPr id="13" name="Seta para a direita 12"/>
        <xdr:cNvSpPr/>
      </xdr:nvSpPr>
      <xdr:spPr>
        <a:xfrm>
          <a:off x="13324266" y="13272760"/>
          <a:ext cx="295275" cy="857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3</xdr:col>
      <xdr:colOff>1179019</xdr:colOff>
      <xdr:row>52</xdr:row>
      <xdr:rowOff>453838</xdr:rowOff>
    </xdr:from>
    <xdr:to>
      <xdr:col>3</xdr:col>
      <xdr:colOff>1474294</xdr:colOff>
      <xdr:row>52</xdr:row>
      <xdr:rowOff>539563</xdr:rowOff>
    </xdr:to>
    <xdr:sp macro="" textlink="">
      <xdr:nvSpPr>
        <xdr:cNvPr id="6" name="Seta para a direita 5"/>
        <xdr:cNvSpPr/>
      </xdr:nvSpPr>
      <xdr:spPr>
        <a:xfrm>
          <a:off x="6186448" y="27668124"/>
          <a:ext cx="295275" cy="857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nifev.edu.br/site/docs/documentos/1402.pdf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74"/>
  <sheetViews>
    <sheetView topLeftCell="AK46" workbookViewId="0">
      <selection activeCell="AX48" sqref="AX48"/>
    </sheetView>
  </sheetViews>
  <sheetFormatPr defaultColWidth="10.42578125" defaultRowHeight="24" customHeight="1" x14ac:dyDescent="0.25"/>
  <cols>
    <col min="1" max="2" width="19.5703125" customWidth="1"/>
    <col min="3" max="3" width="42.140625" customWidth="1"/>
    <col min="4" max="4" width="24.7109375" customWidth="1"/>
    <col min="5" max="5" width="16.140625" customWidth="1"/>
    <col min="6" max="7" width="18.28515625" customWidth="1"/>
    <col min="8" max="8" width="30.42578125" style="151" customWidth="1"/>
    <col min="10" max="12" width="13.28515625" customWidth="1"/>
    <col min="13" max="13" width="13.28515625" hidden="1" customWidth="1"/>
    <col min="14" max="17" width="13.28515625" customWidth="1"/>
    <col min="18" max="18" width="8" customWidth="1"/>
    <col min="19" max="19" width="29" customWidth="1"/>
    <col min="20" max="21" width="11.28515625" customWidth="1"/>
    <col min="22" max="22" width="24.5703125" customWidth="1"/>
    <col min="23" max="23" width="17.85546875" style="9" customWidth="1"/>
    <col min="24" max="24" width="18.140625" style="10" customWidth="1"/>
    <col min="25" max="25" width="17.28515625" style="37" customWidth="1"/>
    <col min="26" max="26" width="20.85546875" style="10" customWidth="1"/>
    <col min="27" max="27" width="19" customWidth="1"/>
    <col min="30" max="30" width="29" customWidth="1"/>
    <col min="31" max="32" width="11.28515625" customWidth="1"/>
    <col min="33" max="33" width="24.5703125" customWidth="1"/>
    <col min="34" max="34" width="17.85546875" style="9" customWidth="1"/>
    <col min="35" max="35" width="18.140625" style="10" customWidth="1"/>
    <col min="36" max="36" width="17.28515625" style="37" customWidth="1"/>
    <col min="37" max="37" width="20.85546875" style="10" customWidth="1"/>
    <col min="38" max="38" width="19" customWidth="1"/>
    <col min="40" max="40" width="15.140625" customWidth="1"/>
    <col min="44" max="44" width="15.42578125" customWidth="1"/>
    <col min="46" max="46" width="18.85546875" customWidth="1"/>
  </cols>
  <sheetData>
    <row r="1" spans="1:50" ht="74.25" customHeight="1" thickBot="1" x14ac:dyDescent="0.3">
      <c r="A1" s="213" t="s">
        <v>0</v>
      </c>
      <c r="B1" s="214"/>
      <c r="C1" s="215"/>
      <c r="D1" s="215"/>
      <c r="E1" s="215"/>
      <c r="F1" s="214"/>
      <c r="G1" s="215"/>
      <c r="H1" s="214"/>
      <c r="I1" s="214"/>
      <c r="J1" s="214"/>
      <c r="K1" s="214"/>
      <c r="L1" s="214"/>
      <c r="M1" s="214"/>
      <c r="N1" s="215"/>
      <c r="O1" s="215"/>
      <c r="P1" s="215"/>
      <c r="Q1" s="215"/>
      <c r="R1" s="215"/>
      <c r="S1" s="214"/>
      <c r="T1" s="214"/>
      <c r="U1" s="214"/>
      <c r="V1" s="214"/>
      <c r="W1" s="214"/>
      <c r="X1" s="214"/>
      <c r="Y1" s="214"/>
      <c r="Z1" s="214"/>
      <c r="AA1" s="216"/>
      <c r="AD1" s="203" t="s">
        <v>101</v>
      </c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5"/>
    </row>
    <row r="2" spans="1:50" ht="36.75" customHeight="1" thickBot="1" x14ac:dyDescent="0.3">
      <c r="A2" s="3" t="s">
        <v>84</v>
      </c>
      <c r="B2" s="3" t="s">
        <v>84</v>
      </c>
      <c r="C2" s="3" t="s">
        <v>7</v>
      </c>
      <c r="D2" s="132" t="s">
        <v>11</v>
      </c>
      <c r="E2" s="141" t="s">
        <v>19</v>
      </c>
      <c r="F2" s="5"/>
      <c r="G2" s="150" t="s">
        <v>32</v>
      </c>
      <c r="H2" s="206" t="s">
        <v>33</v>
      </c>
      <c r="I2" s="207"/>
      <c r="J2" s="207"/>
      <c r="K2" s="207"/>
      <c r="L2" s="207"/>
      <c r="M2" s="207"/>
      <c r="N2" s="208"/>
      <c r="O2" s="148"/>
      <c r="P2" s="148"/>
      <c r="Q2" s="148"/>
      <c r="S2" s="217" t="s">
        <v>128</v>
      </c>
      <c r="T2" s="218"/>
      <c r="U2" s="218"/>
      <c r="V2" s="218"/>
      <c r="W2" s="218"/>
      <c r="X2" s="218"/>
      <c r="Y2" s="218"/>
      <c r="Z2" s="218"/>
      <c r="AA2" s="219"/>
      <c r="AC2" s="14"/>
      <c r="AD2" s="200" t="s">
        <v>129</v>
      </c>
      <c r="AE2" s="201"/>
      <c r="AF2" s="201"/>
      <c r="AG2" s="201"/>
      <c r="AH2" s="201"/>
      <c r="AI2" s="201"/>
      <c r="AJ2" s="201"/>
      <c r="AK2" s="201"/>
      <c r="AL2" s="202"/>
      <c r="AN2" s="62" t="s">
        <v>136</v>
      </c>
      <c r="AR2" s="206" t="s">
        <v>33</v>
      </c>
      <c r="AS2" s="207"/>
      <c r="AT2" s="207"/>
      <c r="AU2" s="207"/>
      <c r="AV2" s="207"/>
      <c r="AW2" s="207"/>
      <c r="AX2" s="208"/>
    </row>
    <row r="3" spans="1:50" ht="80.25" customHeight="1" thickBot="1" x14ac:dyDescent="0.3">
      <c r="A3" s="1" t="s">
        <v>85</v>
      </c>
      <c r="B3" s="1" t="s">
        <v>85</v>
      </c>
      <c r="C3" s="1" t="s">
        <v>6</v>
      </c>
      <c r="D3" s="133" t="s">
        <v>12</v>
      </c>
      <c r="E3" s="142" t="s">
        <v>20</v>
      </c>
      <c r="F3" s="2" t="s">
        <v>35</v>
      </c>
      <c r="G3" s="155" t="s">
        <v>31</v>
      </c>
      <c r="H3" s="156" t="s">
        <v>199</v>
      </c>
      <c r="I3" s="154" t="s">
        <v>198</v>
      </c>
      <c r="J3" s="154" t="s">
        <v>194</v>
      </c>
      <c r="K3" s="154" t="s">
        <v>195</v>
      </c>
      <c r="L3" s="154" t="s">
        <v>196</v>
      </c>
      <c r="M3" s="154" t="s">
        <v>197</v>
      </c>
      <c r="N3" s="179" t="s">
        <v>202</v>
      </c>
      <c r="O3" s="148"/>
      <c r="P3" s="148"/>
      <c r="Q3" s="148"/>
      <c r="S3" s="24" t="s">
        <v>130</v>
      </c>
      <c r="T3" s="28"/>
      <c r="U3" s="28" t="s">
        <v>131</v>
      </c>
      <c r="V3" s="25" t="s">
        <v>132</v>
      </c>
      <c r="W3" s="27" t="s">
        <v>79</v>
      </c>
      <c r="X3" s="26" t="s">
        <v>80</v>
      </c>
      <c r="Y3" s="29" t="s">
        <v>83</v>
      </c>
      <c r="Z3" s="29" t="s">
        <v>81</v>
      </c>
      <c r="AA3" s="28" t="s">
        <v>82</v>
      </c>
      <c r="AC3" s="14"/>
      <c r="AD3" s="24" t="s">
        <v>130</v>
      </c>
      <c r="AE3" s="28"/>
      <c r="AF3" s="28" t="s">
        <v>131</v>
      </c>
      <c r="AG3" s="25" t="s">
        <v>132</v>
      </c>
      <c r="AH3" s="27" t="s">
        <v>79</v>
      </c>
      <c r="AI3" s="26" t="s">
        <v>80</v>
      </c>
      <c r="AJ3" s="29" t="s">
        <v>83</v>
      </c>
      <c r="AK3" s="29" t="s">
        <v>81</v>
      </c>
      <c r="AL3" s="28" t="s">
        <v>82</v>
      </c>
      <c r="AN3" s="60" t="s">
        <v>137</v>
      </c>
      <c r="AR3" s="156" t="s">
        <v>199</v>
      </c>
      <c r="AS3" s="154" t="s">
        <v>198</v>
      </c>
      <c r="AT3" s="154" t="s">
        <v>194</v>
      </c>
      <c r="AU3" s="154" t="s">
        <v>195</v>
      </c>
      <c r="AV3" s="154" t="s">
        <v>196</v>
      </c>
      <c r="AW3" s="154" t="s">
        <v>197</v>
      </c>
      <c r="AX3" s="179" t="s">
        <v>202</v>
      </c>
    </row>
    <row r="4" spans="1:50" ht="57.75" customHeight="1" thickBot="1" x14ac:dyDescent="0.3">
      <c r="A4" s="20"/>
      <c r="B4" s="20" t="s">
        <v>71</v>
      </c>
      <c r="C4" s="4"/>
      <c r="D4" s="134" t="s">
        <v>97</v>
      </c>
      <c r="E4" s="143" t="s">
        <v>21</v>
      </c>
      <c r="F4" s="2" t="s">
        <v>36</v>
      </c>
      <c r="G4" s="18"/>
      <c r="H4" s="173" t="s">
        <v>177</v>
      </c>
      <c r="I4" s="174">
        <v>43.25</v>
      </c>
      <c r="J4" s="175">
        <f>Proposta!L29</f>
        <v>0</v>
      </c>
      <c r="K4" s="176" t="e">
        <f>VLOOKUP(J4,$H$4:$I$21,2,FALSE)</f>
        <v>#N/A</v>
      </c>
      <c r="L4" s="177">
        <f>Proposta!G29</f>
        <v>0</v>
      </c>
      <c r="M4" s="178" t="e">
        <f>HOUR(L4)*DOLLAR(K4)</f>
        <v>#N/A</v>
      </c>
      <c r="N4" s="172">
        <f>IF(ISERROR(M4),0,M4)</f>
        <v>0</v>
      </c>
      <c r="O4" s="149"/>
      <c r="P4" s="149"/>
      <c r="Q4" s="149"/>
      <c r="S4" s="11">
        <f>Proposta!H29</f>
        <v>0</v>
      </c>
      <c r="T4" s="11">
        <f>Proposta!J29</f>
        <v>0</v>
      </c>
      <c r="U4" s="38">
        <f>Proposta!A29</f>
        <v>0</v>
      </c>
      <c r="V4" s="12" t="b">
        <f>IF(T4="Graduando",0,IF(T4="Graduado",50,IF(T4="Especialista",60,IF(T4="Mestre",70,IF(T4="Doutor",80,IF(T4="MÉDICO",120,IF(T4="MÉDICO ESPECIALISTA",140,IF(T4="MÉDICO MESTRE",160,IF(T4="MÉDICO DOUTOR",180)))))))))</f>
        <v>0</v>
      </c>
      <c r="W4" s="13">
        <f>SUM(Proposta!G29)*24</f>
        <v>0</v>
      </c>
      <c r="X4" s="12" t="str">
        <f>IF(Y4="SIM",(V4*W4),"0")</f>
        <v>0</v>
      </c>
      <c r="Y4" s="34">
        <f>Proposta!I29</f>
        <v>0</v>
      </c>
      <c r="Z4" s="12">
        <f>Proposta!K29</f>
        <v>0</v>
      </c>
      <c r="AA4" s="12" t="b">
        <f>IF(Z4="EXTERNO",(X4*20%),IF(Z4="UNIFEV",(X4*65.85%)))</f>
        <v>0</v>
      </c>
      <c r="AB4" s="23"/>
      <c r="AC4" s="36"/>
      <c r="AD4" s="11">
        <f>'Relatório final.'!B22</f>
        <v>0</v>
      </c>
      <c r="AE4" s="11">
        <f>'Relatório final.'!J22</f>
        <v>0</v>
      </c>
      <c r="AF4" s="38">
        <f>Proposta!L29</f>
        <v>0</v>
      </c>
      <c r="AG4" s="12" t="b">
        <f>IF(AE4="Graduando",0,IF(AE4="Graduado",50,IF(AE4="Especialista",60,IF(AE4="Mestre",70,IF(AE4="Doutor",80,IF(AE4="Médico",120,IF(AE4="Médico especialista",140,IF(AE4="Médico mestre",160,IF(AE4="Médico doutor",180)))))))))</f>
        <v>0</v>
      </c>
      <c r="AH4" s="13">
        <f>'Relatório final.'!G22*24</f>
        <v>0</v>
      </c>
      <c r="AI4" s="12" t="str">
        <f>IF(AJ4="SIM",(AG4*AH4),"0")</f>
        <v>0</v>
      </c>
      <c r="AJ4" s="34">
        <f>'Relatório final.'!I22</f>
        <v>0</v>
      </c>
      <c r="AK4" s="12">
        <f>'Relatório final.'!K22</f>
        <v>0</v>
      </c>
      <c r="AL4" s="12" t="b">
        <f>IF(AK4="EXTERNO",(AI4*20%),IF(AK4="UNIFEV",(AI4*65.85%)))</f>
        <v>0</v>
      </c>
      <c r="AN4" s="61"/>
      <c r="AR4" s="173" t="s">
        <v>177</v>
      </c>
      <c r="AS4" s="174">
        <v>43.25</v>
      </c>
      <c r="AT4" s="175">
        <f>'Relatório final.'!L22</f>
        <v>0</v>
      </c>
      <c r="AU4" s="176" t="e">
        <f>VLOOKUP(AT4,$H$4:$I$21,2,FALSE)</f>
        <v>#N/A</v>
      </c>
      <c r="AV4" s="177">
        <f>'Relatório final.'!G22</f>
        <v>0</v>
      </c>
      <c r="AW4" s="178" t="e">
        <f>HOUR(AV4)*DOLLAR(AU4)</f>
        <v>#N/A</v>
      </c>
      <c r="AX4" s="172">
        <f>IF(ISERROR(AW4),0,AW4)</f>
        <v>0</v>
      </c>
    </row>
    <row r="5" spans="1:50" ht="36.75" customHeight="1" thickBot="1" x14ac:dyDescent="0.3">
      <c r="A5" s="14"/>
      <c r="B5" s="14"/>
      <c r="C5" s="17"/>
      <c r="D5" s="17"/>
      <c r="E5" s="142" t="s">
        <v>140</v>
      </c>
      <c r="F5" s="2" t="s">
        <v>37</v>
      </c>
      <c r="G5" s="14"/>
      <c r="H5" s="164" t="s">
        <v>178</v>
      </c>
      <c r="I5" s="165">
        <v>44.72</v>
      </c>
      <c r="J5" s="152">
        <f>Proposta!L30</f>
        <v>0</v>
      </c>
      <c r="K5" s="8" t="e">
        <f>VLOOKUP(J5,$H$4:$I$21,2,FALSE)</f>
        <v>#N/A</v>
      </c>
      <c r="L5" s="153">
        <f>Proposta!G30</f>
        <v>0</v>
      </c>
      <c r="M5" s="168" t="e">
        <f t="shared" ref="M5:M44" si="0">HOUR(L5)*DOLLAR(K5)</f>
        <v>#N/A</v>
      </c>
      <c r="N5" s="157">
        <f t="shared" ref="N5:N44" si="1">IF(ISERROR(M5),0,M5)</f>
        <v>0</v>
      </c>
      <c r="O5" s="149"/>
      <c r="P5" s="149"/>
      <c r="Q5" s="149"/>
      <c r="S5" s="11">
        <f>Proposta!H30</f>
        <v>0</v>
      </c>
      <c r="T5" s="6">
        <f>Proposta!J30</f>
        <v>0</v>
      </c>
      <c r="U5" s="38">
        <f>Proposta!A30</f>
        <v>0</v>
      </c>
      <c r="V5" s="12" t="b">
        <f t="shared" ref="V5:V44" si="2">IF(T5="Graduando",0,IF(T5="Graduado",50,IF(T5="Especialista",60,IF(T5="Mestre",70,IF(T5="Doutor",80,IF(T5="MÉDICO",120,IF(T5="MÉDICO ESPECIALISTA",140,IF(T5="MÉDICO MESTRE",160,IF(T5="MÉDICO DOUTOR",180)))))))))</f>
        <v>0</v>
      </c>
      <c r="W5" s="13">
        <f>SUM(Proposta!G30)*24</f>
        <v>0</v>
      </c>
      <c r="X5" s="12" t="str">
        <f t="shared" ref="X5:X44" si="3">IF(Y5="SIM",(V5*W5),"0")</f>
        <v>0</v>
      </c>
      <c r="Y5" s="34">
        <f>Proposta!I30</f>
        <v>0</v>
      </c>
      <c r="Z5" s="12">
        <f>Proposta!K30</f>
        <v>0</v>
      </c>
      <c r="AA5" s="12" t="b">
        <f t="shared" ref="AA5:AA44" si="4">IF(Z5="EXTERNO",(X5*20%),IF(Z5="UNIFEV",(X5*65.85%)))</f>
        <v>0</v>
      </c>
      <c r="AC5" s="14"/>
      <c r="AD5" s="11">
        <f>'Relatório final.'!B23</f>
        <v>0</v>
      </c>
      <c r="AE5" s="11">
        <f>'Relatório final.'!J23</f>
        <v>0</v>
      </c>
      <c r="AF5" s="38">
        <f>Proposta!L30</f>
        <v>0</v>
      </c>
      <c r="AG5" s="12" t="b">
        <f t="shared" ref="AG5:AG44" si="5">IF(AE5="Graduando",0,IF(AE5="Graduado",50,IF(AE5="Especialista",60,IF(AE5="Mestre",70,IF(AE5="Doutor",80,IF(AE5="Médico",120,IF(AE5="Médico especialista",140,IF(AE5="Médico mestre",160,IF(AE5="Médico doutor",180)))))))))</f>
        <v>0</v>
      </c>
      <c r="AH5" s="13">
        <f>'Relatório final.'!G23*24</f>
        <v>0</v>
      </c>
      <c r="AI5" s="12" t="str">
        <f t="shared" ref="AI5:AI44" si="6">IF(AJ5="SIM",(AG5*AH5),"0")</f>
        <v>0</v>
      </c>
      <c r="AJ5" s="34">
        <f>'Relatório final.'!I23</f>
        <v>0</v>
      </c>
      <c r="AK5" s="12">
        <f>'Relatório final.'!K23</f>
        <v>0</v>
      </c>
      <c r="AL5" s="12" t="b">
        <f t="shared" ref="AL5:AL44" si="7">IF(AK5="UNIFEV",(AI5*65.85%),IF(AK5="EXTERNO",(AI5*20%)))</f>
        <v>0</v>
      </c>
      <c r="AR5" s="164" t="s">
        <v>178</v>
      </c>
      <c r="AS5" s="165">
        <v>44.72</v>
      </c>
      <c r="AT5" s="175">
        <f>'Relatório final.'!L23</f>
        <v>0</v>
      </c>
      <c r="AU5" s="176" t="e">
        <f t="shared" ref="AU5:AU44" si="8">VLOOKUP(AT5,$H$4:$I$21,2,FALSE)</f>
        <v>#N/A</v>
      </c>
      <c r="AV5" s="177">
        <f>'Relatório final.'!G23</f>
        <v>0</v>
      </c>
      <c r="AW5" s="178" t="e">
        <f t="shared" ref="AW5:AW44" si="9">HOUR(AV5)*DOLLAR(AU5)</f>
        <v>#N/A</v>
      </c>
      <c r="AX5" s="172">
        <f t="shared" ref="AX5:AX44" si="10">IF(ISERROR(AW5),0,AW5)</f>
        <v>0</v>
      </c>
    </row>
    <row r="6" spans="1:50" ht="36.75" customHeight="1" x14ac:dyDescent="0.25">
      <c r="A6" s="14"/>
      <c r="B6" s="14"/>
      <c r="C6" s="17"/>
      <c r="D6" s="14"/>
      <c r="E6" s="14"/>
      <c r="F6" s="7" t="s">
        <v>38</v>
      </c>
      <c r="H6" s="164" t="s">
        <v>179</v>
      </c>
      <c r="I6" s="165">
        <v>27.52</v>
      </c>
      <c r="J6" s="152">
        <f>Proposta!L31</f>
        <v>0</v>
      </c>
      <c r="K6" s="8" t="e">
        <f t="shared" ref="K6:K44" si="11">VLOOKUP(J6,$H$4:$I$21,2,FALSE)</f>
        <v>#N/A</v>
      </c>
      <c r="L6" s="153">
        <f>Proposta!G31</f>
        <v>0</v>
      </c>
      <c r="M6" s="168" t="e">
        <f t="shared" si="0"/>
        <v>#N/A</v>
      </c>
      <c r="N6" s="157">
        <f t="shared" si="1"/>
        <v>0</v>
      </c>
      <c r="O6" s="149"/>
      <c r="P6" s="149"/>
      <c r="Q6" s="149"/>
      <c r="S6" s="11">
        <f>Proposta!H31</f>
        <v>0</v>
      </c>
      <c r="T6" s="6">
        <f>Proposta!J31</f>
        <v>0</v>
      </c>
      <c r="U6" s="38">
        <f>Proposta!A31</f>
        <v>0</v>
      </c>
      <c r="V6" s="12" t="b">
        <f t="shared" si="2"/>
        <v>0</v>
      </c>
      <c r="W6" s="13">
        <f>SUM(Proposta!G31)*24</f>
        <v>0</v>
      </c>
      <c r="X6" s="12" t="str">
        <f t="shared" si="3"/>
        <v>0</v>
      </c>
      <c r="Y6" s="34">
        <f>Proposta!I31</f>
        <v>0</v>
      </c>
      <c r="Z6" s="12">
        <f>Proposta!K31</f>
        <v>0</v>
      </c>
      <c r="AA6" s="12" t="b">
        <f t="shared" si="4"/>
        <v>0</v>
      </c>
      <c r="AC6" s="14"/>
      <c r="AD6" s="11">
        <f>'Relatório final.'!B24</f>
        <v>0</v>
      </c>
      <c r="AE6" s="11">
        <f>'Relatório final.'!J24</f>
        <v>0</v>
      </c>
      <c r="AF6" s="38">
        <f>Proposta!L31</f>
        <v>0</v>
      </c>
      <c r="AG6" s="12" t="b">
        <f t="shared" si="5"/>
        <v>0</v>
      </c>
      <c r="AH6" s="13">
        <f>'Relatório final.'!G24*24</f>
        <v>0</v>
      </c>
      <c r="AI6" s="12" t="str">
        <f t="shared" si="6"/>
        <v>0</v>
      </c>
      <c r="AJ6" s="34">
        <f>'Relatório final.'!I24</f>
        <v>0</v>
      </c>
      <c r="AK6" s="12">
        <f>'Relatório final.'!K24</f>
        <v>0</v>
      </c>
      <c r="AL6" s="12" t="b">
        <f t="shared" si="7"/>
        <v>0</v>
      </c>
      <c r="AR6" s="164" t="s">
        <v>179</v>
      </c>
      <c r="AS6" s="165">
        <v>27.52</v>
      </c>
      <c r="AT6" s="175">
        <f>'Relatório final.'!L24</f>
        <v>0</v>
      </c>
      <c r="AU6" s="176" t="e">
        <f t="shared" si="8"/>
        <v>#N/A</v>
      </c>
      <c r="AV6" s="177">
        <f>'Relatório final.'!G24</f>
        <v>0</v>
      </c>
      <c r="AW6" s="178" t="e">
        <f t="shared" si="9"/>
        <v>#N/A</v>
      </c>
      <c r="AX6" s="172">
        <f t="shared" si="10"/>
        <v>0</v>
      </c>
    </row>
    <row r="7" spans="1:50" ht="36.75" customHeight="1" x14ac:dyDescent="0.25">
      <c r="F7" s="7" t="s">
        <v>39</v>
      </c>
      <c r="H7" s="164" t="s">
        <v>180</v>
      </c>
      <c r="I7" s="165">
        <v>23.33</v>
      </c>
      <c r="J7" s="152">
        <f>Proposta!L32</f>
        <v>0</v>
      </c>
      <c r="K7" s="8" t="e">
        <f t="shared" si="11"/>
        <v>#N/A</v>
      </c>
      <c r="L7" s="153">
        <f>Proposta!G32</f>
        <v>0</v>
      </c>
      <c r="M7" s="168" t="e">
        <f t="shared" si="0"/>
        <v>#N/A</v>
      </c>
      <c r="N7" s="157">
        <f t="shared" si="1"/>
        <v>0</v>
      </c>
      <c r="O7" s="149"/>
      <c r="P7" s="149"/>
      <c r="Q7" s="149"/>
      <c r="S7" s="11">
        <f>Proposta!H32</f>
        <v>0</v>
      </c>
      <c r="T7" s="6">
        <f>Proposta!J32</f>
        <v>0</v>
      </c>
      <c r="U7" s="38">
        <f>Proposta!A32</f>
        <v>0</v>
      </c>
      <c r="V7" s="12" t="b">
        <f t="shared" si="2"/>
        <v>0</v>
      </c>
      <c r="W7" s="13">
        <f>SUM(Proposta!G32)*24</f>
        <v>0</v>
      </c>
      <c r="X7" s="12" t="str">
        <f t="shared" si="3"/>
        <v>0</v>
      </c>
      <c r="Y7" s="34">
        <f>Proposta!I32</f>
        <v>0</v>
      </c>
      <c r="Z7" s="12">
        <f>Proposta!K32</f>
        <v>0</v>
      </c>
      <c r="AA7" s="12" t="b">
        <f t="shared" si="4"/>
        <v>0</v>
      </c>
      <c r="AC7" s="14"/>
      <c r="AD7" s="11">
        <f>'Relatório final.'!B25</f>
        <v>0</v>
      </c>
      <c r="AE7" s="11">
        <f>'Relatório final.'!J25</f>
        <v>0</v>
      </c>
      <c r="AF7" s="38">
        <f>Proposta!L32</f>
        <v>0</v>
      </c>
      <c r="AG7" s="12" t="b">
        <f t="shared" si="5"/>
        <v>0</v>
      </c>
      <c r="AH7" s="13">
        <f>'Relatório final.'!G25*24</f>
        <v>0</v>
      </c>
      <c r="AI7" s="12" t="str">
        <f t="shared" si="6"/>
        <v>0</v>
      </c>
      <c r="AJ7" s="34">
        <f>'Relatório final.'!I25</f>
        <v>0</v>
      </c>
      <c r="AK7" s="12">
        <f>'Relatório final.'!K25</f>
        <v>0</v>
      </c>
      <c r="AL7" s="12" t="b">
        <f t="shared" si="7"/>
        <v>0</v>
      </c>
      <c r="AR7" s="164" t="s">
        <v>180</v>
      </c>
      <c r="AS7" s="165">
        <v>23.33</v>
      </c>
      <c r="AT7" s="175">
        <f>'Relatório final.'!L25</f>
        <v>0</v>
      </c>
      <c r="AU7" s="176" t="e">
        <f t="shared" si="8"/>
        <v>#N/A</v>
      </c>
      <c r="AV7" s="177">
        <f>'Relatório final.'!G25</f>
        <v>0</v>
      </c>
      <c r="AW7" s="178" t="e">
        <f t="shared" si="9"/>
        <v>#N/A</v>
      </c>
      <c r="AX7" s="172">
        <f t="shared" si="10"/>
        <v>0</v>
      </c>
    </row>
    <row r="8" spans="1:50" ht="53.25" customHeight="1" x14ac:dyDescent="0.25">
      <c r="F8" s="2" t="s">
        <v>173</v>
      </c>
      <c r="H8" s="164" t="s">
        <v>181</v>
      </c>
      <c r="I8" s="165">
        <v>22.97</v>
      </c>
      <c r="J8" s="152">
        <f>Proposta!L33</f>
        <v>0</v>
      </c>
      <c r="K8" s="8" t="e">
        <f t="shared" si="11"/>
        <v>#N/A</v>
      </c>
      <c r="L8" s="153">
        <f>Proposta!G33</f>
        <v>0</v>
      </c>
      <c r="M8" s="168" t="e">
        <f t="shared" si="0"/>
        <v>#N/A</v>
      </c>
      <c r="N8" s="157">
        <f t="shared" si="1"/>
        <v>0</v>
      </c>
      <c r="O8" s="149"/>
      <c r="P8" s="149"/>
      <c r="Q8" s="149"/>
      <c r="S8" s="11">
        <f>Proposta!H33</f>
        <v>0</v>
      </c>
      <c r="T8" s="6">
        <f>Proposta!J33</f>
        <v>0</v>
      </c>
      <c r="U8" s="38">
        <f>Proposta!A33</f>
        <v>0</v>
      </c>
      <c r="V8" s="12" t="b">
        <f t="shared" si="2"/>
        <v>0</v>
      </c>
      <c r="W8" s="13">
        <f>SUM(Proposta!G33)*24</f>
        <v>0</v>
      </c>
      <c r="X8" s="12" t="str">
        <f t="shared" si="3"/>
        <v>0</v>
      </c>
      <c r="Y8" s="34">
        <f>Proposta!I33</f>
        <v>0</v>
      </c>
      <c r="Z8" s="12">
        <f>Proposta!K33</f>
        <v>0</v>
      </c>
      <c r="AA8" s="12" t="b">
        <f t="shared" si="4"/>
        <v>0</v>
      </c>
      <c r="AC8" s="14"/>
      <c r="AD8" s="11">
        <f>'Relatório final.'!B26</f>
        <v>0</v>
      </c>
      <c r="AE8" s="11">
        <f>'Relatório final.'!J26</f>
        <v>0</v>
      </c>
      <c r="AF8" s="38">
        <f>Proposta!L33</f>
        <v>0</v>
      </c>
      <c r="AG8" s="12" t="b">
        <f t="shared" si="5"/>
        <v>0</v>
      </c>
      <c r="AH8" s="13">
        <f>'Relatório final.'!G26*24</f>
        <v>0</v>
      </c>
      <c r="AI8" s="12" t="str">
        <f t="shared" si="6"/>
        <v>0</v>
      </c>
      <c r="AJ8" s="34">
        <f>'Relatório final.'!I26</f>
        <v>0</v>
      </c>
      <c r="AK8" s="12">
        <f>'Relatório final.'!K26</f>
        <v>0</v>
      </c>
      <c r="AL8" s="12" t="b">
        <f t="shared" si="7"/>
        <v>0</v>
      </c>
      <c r="AR8" s="164" t="s">
        <v>181</v>
      </c>
      <c r="AS8" s="165">
        <v>22.97</v>
      </c>
      <c r="AT8" s="175">
        <f>'Relatório final.'!L26</f>
        <v>0</v>
      </c>
      <c r="AU8" s="176" t="e">
        <f t="shared" si="8"/>
        <v>#N/A</v>
      </c>
      <c r="AV8" s="177">
        <f>'Relatório final.'!G26</f>
        <v>0</v>
      </c>
      <c r="AW8" s="178" t="e">
        <f t="shared" si="9"/>
        <v>#N/A</v>
      </c>
      <c r="AX8" s="172">
        <f t="shared" si="10"/>
        <v>0</v>
      </c>
    </row>
    <row r="9" spans="1:50" ht="36.75" customHeight="1" x14ac:dyDescent="0.25">
      <c r="F9" s="2" t="s">
        <v>174</v>
      </c>
      <c r="H9" s="164" t="s">
        <v>182</v>
      </c>
      <c r="I9" s="165">
        <v>9.99</v>
      </c>
      <c r="J9" s="152">
        <f>Proposta!L34</f>
        <v>0</v>
      </c>
      <c r="K9" s="8" t="e">
        <f t="shared" si="11"/>
        <v>#N/A</v>
      </c>
      <c r="L9" s="153">
        <f>Proposta!G34</f>
        <v>0</v>
      </c>
      <c r="M9" s="168" t="e">
        <f t="shared" si="0"/>
        <v>#N/A</v>
      </c>
      <c r="N9" s="157">
        <f t="shared" si="1"/>
        <v>0</v>
      </c>
      <c r="O9" s="149"/>
      <c r="P9" s="149"/>
      <c r="Q9" s="149"/>
      <c r="S9" s="11">
        <f>Proposta!H34</f>
        <v>0</v>
      </c>
      <c r="T9" s="6">
        <f>Proposta!J34</f>
        <v>0</v>
      </c>
      <c r="U9" s="38">
        <f>Proposta!A34</f>
        <v>0</v>
      </c>
      <c r="V9" s="12" t="b">
        <f t="shared" si="2"/>
        <v>0</v>
      </c>
      <c r="W9" s="13">
        <f>SUM(Proposta!G34)*24</f>
        <v>0</v>
      </c>
      <c r="X9" s="12" t="str">
        <f t="shared" si="3"/>
        <v>0</v>
      </c>
      <c r="Y9" s="34">
        <f>Proposta!I34</f>
        <v>0</v>
      </c>
      <c r="Z9" s="12">
        <f>Proposta!K34</f>
        <v>0</v>
      </c>
      <c r="AA9" s="12" t="b">
        <f t="shared" si="4"/>
        <v>0</v>
      </c>
      <c r="AC9" s="14"/>
      <c r="AD9" s="11">
        <f>'Relatório final.'!B27</f>
        <v>0</v>
      </c>
      <c r="AE9" s="11">
        <f>'Relatório final.'!J27</f>
        <v>0</v>
      </c>
      <c r="AF9" s="38">
        <f>Proposta!L34</f>
        <v>0</v>
      </c>
      <c r="AG9" s="12" t="b">
        <f t="shared" si="5"/>
        <v>0</v>
      </c>
      <c r="AH9" s="13">
        <f>'Relatório final.'!G27*24</f>
        <v>0</v>
      </c>
      <c r="AI9" s="12" t="str">
        <f t="shared" si="6"/>
        <v>0</v>
      </c>
      <c r="AJ9" s="34">
        <f>'Relatório final.'!I27</f>
        <v>0</v>
      </c>
      <c r="AK9" s="12">
        <f>'Relatório final.'!K27</f>
        <v>0</v>
      </c>
      <c r="AL9" s="12" t="b">
        <f t="shared" si="7"/>
        <v>0</v>
      </c>
      <c r="AR9" s="164" t="s">
        <v>182</v>
      </c>
      <c r="AS9" s="165">
        <v>9.99</v>
      </c>
      <c r="AT9" s="175">
        <f>'Relatório final.'!L27</f>
        <v>0</v>
      </c>
      <c r="AU9" s="176" t="e">
        <f t="shared" si="8"/>
        <v>#N/A</v>
      </c>
      <c r="AV9" s="177">
        <f>'Relatório final.'!G27</f>
        <v>0</v>
      </c>
      <c r="AW9" s="178" t="e">
        <f t="shared" si="9"/>
        <v>#N/A</v>
      </c>
      <c r="AX9" s="172">
        <f t="shared" si="10"/>
        <v>0</v>
      </c>
    </row>
    <row r="10" spans="1:50" ht="30" customHeight="1" x14ac:dyDescent="0.25">
      <c r="F10" s="7" t="s">
        <v>175</v>
      </c>
      <c r="H10" s="164" t="s">
        <v>183</v>
      </c>
      <c r="I10" s="165">
        <v>9.99</v>
      </c>
      <c r="J10" s="152">
        <f>Proposta!L35</f>
        <v>0</v>
      </c>
      <c r="K10" s="8" t="e">
        <f t="shared" si="11"/>
        <v>#N/A</v>
      </c>
      <c r="L10" s="153">
        <f>Proposta!G35</f>
        <v>0</v>
      </c>
      <c r="M10" s="168" t="e">
        <f t="shared" si="0"/>
        <v>#N/A</v>
      </c>
      <c r="N10" s="157">
        <f t="shared" si="1"/>
        <v>0</v>
      </c>
      <c r="O10" s="149"/>
      <c r="P10" s="149"/>
      <c r="Q10" s="149"/>
      <c r="S10" s="11">
        <f>Proposta!H35</f>
        <v>0</v>
      </c>
      <c r="T10" s="6">
        <f>Proposta!J35</f>
        <v>0</v>
      </c>
      <c r="U10" s="38">
        <f>Proposta!A35</f>
        <v>0</v>
      </c>
      <c r="V10" s="12" t="b">
        <f t="shared" si="2"/>
        <v>0</v>
      </c>
      <c r="W10" s="13">
        <f>SUM(Proposta!G35)*24</f>
        <v>0</v>
      </c>
      <c r="X10" s="12" t="str">
        <f t="shared" si="3"/>
        <v>0</v>
      </c>
      <c r="Y10" s="34">
        <f>Proposta!I35</f>
        <v>0</v>
      </c>
      <c r="Z10" s="12">
        <f>Proposta!K35</f>
        <v>0</v>
      </c>
      <c r="AA10" s="12" t="b">
        <f t="shared" si="4"/>
        <v>0</v>
      </c>
      <c r="AC10" s="14"/>
      <c r="AD10" s="11">
        <f>'Relatório final.'!B28</f>
        <v>0</v>
      </c>
      <c r="AE10" s="11">
        <f>'Relatório final.'!J28</f>
        <v>0</v>
      </c>
      <c r="AF10" s="38">
        <f>Proposta!L35</f>
        <v>0</v>
      </c>
      <c r="AG10" s="12" t="b">
        <f t="shared" si="5"/>
        <v>0</v>
      </c>
      <c r="AH10" s="13">
        <f>'Relatório final.'!G28*24</f>
        <v>0</v>
      </c>
      <c r="AI10" s="12" t="str">
        <f t="shared" si="6"/>
        <v>0</v>
      </c>
      <c r="AJ10" s="34">
        <f>'Relatório final.'!I28</f>
        <v>0</v>
      </c>
      <c r="AK10" s="12">
        <f>'Relatório final.'!K28</f>
        <v>0</v>
      </c>
      <c r="AL10" s="12" t="b">
        <f t="shared" si="7"/>
        <v>0</v>
      </c>
      <c r="AR10" s="164" t="s">
        <v>183</v>
      </c>
      <c r="AS10" s="165">
        <v>9.99</v>
      </c>
      <c r="AT10" s="175">
        <f>'Relatório final.'!L28</f>
        <v>0</v>
      </c>
      <c r="AU10" s="176" t="e">
        <f t="shared" si="8"/>
        <v>#N/A</v>
      </c>
      <c r="AV10" s="177">
        <f>'Relatório final.'!G28</f>
        <v>0</v>
      </c>
      <c r="AW10" s="178" t="e">
        <f t="shared" si="9"/>
        <v>#N/A</v>
      </c>
      <c r="AX10" s="172">
        <f t="shared" si="10"/>
        <v>0</v>
      </c>
    </row>
    <row r="11" spans="1:50" ht="30" customHeight="1" thickBot="1" x14ac:dyDescent="0.3">
      <c r="F11" s="19" t="s">
        <v>176</v>
      </c>
      <c r="H11" s="164" t="s">
        <v>184</v>
      </c>
      <c r="I11" s="165">
        <v>22.43</v>
      </c>
      <c r="J11" s="152">
        <f>Proposta!L36</f>
        <v>0</v>
      </c>
      <c r="K11" s="8" t="e">
        <f t="shared" si="11"/>
        <v>#N/A</v>
      </c>
      <c r="L11" s="153">
        <f>Proposta!G36</f>
        <v>0</v>
      </c>
      <c r="M11" s="168" t="e">
        <f t="shared" si="0"/>
        <v>#N/A</v>
      </c>
      <c r="N11" s="157">
        <f t="shared" si="1"/>
        <v>0</v>
      </c>
      <c r="O11" s="149"/>
      <c r="P11" s="149"/>
      <c r="Q11" s="149"/>
      <c r="S11" s="11">
        <f>Proposta!H36</f>
        <v>0</v>
      </c>
      <c r="T11" s="6">
        <f>Proposta!J36</f>
        <v>0</v>
      </c>
      <c r="U11" s="38">
        <f>Proposta!A36</f>
        <v>0</v>
      </c>
      <c r="V11" s="12" t="b">
        <f t="shared" si="2"/>
        <v>0</v>
      </c>
      <c r="W11" s="13">
        <f>SUM(Proposta!G36)*24</f>
        <v>0</v>
      </c>
      <c r="X11" s="12" t="str">
        <f t="shared" si="3"/>
        <v>0</v>
      </c>
      <c r="Y11" s="34">
        <f>Proposta!I36</f>
        <v>0</v>
      </c>
      <c r="Z11" s="12">
        <f>Proposta!K36</f>
        <v>0</v>
      </c>
      <c r="AA11" s="12" t="b">
        <f t="shared" si="4"/>
        <v>0</v>
      </c>
      <c r="AC11" s="14"/>
      <c r="AD11" s="11">
        <f>'Relatório final.'!B29</f>
        <v>0</v>
      </c>
      <c r="AE11" s="11">
        <f>'Relatório final.'!J29</f>
        <v>0</v>
      </c>
      <c r="AF11" s="38">
        <f>Proposta!L36</f>
        <v>0</v>
      </c>
      <c r="AG11" s="12" t="b">
        <f t="shared" si="5"/>
        <v>0</v>
      </c>
      <c r="AH11" s="13">
        <f>'Relatório final.'!G29*24</f>
        <v>0</v>
      </c>
      <c r="AI11" s="12" t="str">
        <f t="shared" si="6"/>
        <v>0</v>
      </c>
      <c r="AJ11" s="34">
        <f>'Relatório final.'!I29</f>
        <v>0</v>
      </c>
      <c r="AK11" s="12">
        <f>'Relatório final.'!K29</f>
        <v>0</v>
      </c>
      <c r="AL11" s="12" t="b">
        <f t="shared" si="7"/>
        <v>0</v>
      </c>
      <c r="AR11" s="164" t="s">
        <v>184</v>
      </c>
      <c r="AS11" s="165">
        <v>22.43</v>
      </c>
      <c r="AT11" s="175">
        <f>'Relatório final.'!L29</f>
        <v>0</v>
      </c>
      <c r="AU11" s="176" t="e">
        <f t="shared" si="8"/>
        <v>#N/A</v>
      </c>
      <c r="AV11" s="177">
        <f>'Relatório final.'!G29</f>
        <v>0</v>
      </c>
      <c r="AW11" s="178" t="e">
        <f t="shared" si="9"/>
        <v>#N/A</v>
      </c>
      <c r="AX11" s="172">
        <f t="shared" si="10"/>
        <v>0</v>
      </c>
    </row>
    <row r="12" spans="1:50" ht="30" customHeight="1" x14ac:dyDescent="0.25">
      <c r="H12" s="164" t="s">
        <v>186</v>
      </c>
      <c r="I12" s="165">
        <v>40.119999999999997</v>
      </c>
      <c r="J12" s="152">
        <f>Proposta!L37</f>
        <v>0</v>
      </c>
      <c r="K12" s="8" t="e">
        <f t="shared" si="11"/>
        <v>#N/A</v>
      </c>
      <c r="L12" s="153">
        <f>Proposta!G37</f>
        <v>0</v>
      </c>
      <c r="M12" s="168" t="e">
        <f t="shared" si="0"/>
        <v>#N/A</v>
      </c>
      <c r="N12" s="157">
        <f t="shared" si="1"/>
        <v>0</v>
      </c>
      <c r="O12" s="149"/>
      <c r="P12" s="149"/>
      <c r="Q12" s="149"/>
      <c r="S12" s="11">
        <f>Proposta!H37</f>
        <v>0</v>
      </c>
      <c r="T12" s="6">
        <f>Proposta!J37</f>
        <v>0</v>
      </c>
      <c r="U12" s="38">
        <f>Proposta!A37</f>
        <v>0</v>
      </c>
      <c r="V12" s="12" t="b">
        <f t="shared" si="2"/>
        <v>0</v>
      </c>
      <c r="W12" s="13">
        <f>SUM(Proposta!G37)*24</f>
        <v>0</v>
      </c>
      <c r="X12" s="12" t="str">
        <f t="shared" si="3"/>
        <v>0</v>
      </c>
      <c r="Y12" s="34">
        <f>Proposta!I37</f>
        <v>0</v>
      </c>
      <c r="Z12" s="12">
        <f>Proposta!K37</f>
        <v>0</v>
      </c>
      <c r="AA12" s="12" t="b">
        <f t="shared" si="4"/>
        <v>0</v>
      </c>
      <c r="AC12" s="14"/>
      <c r="AD12" s="11">
        <f>'Relatório final.'!B30</f>
        <v>0</v>
      </c>
      <c r="AE12" s="11">
        <f>'Relatório final.'!J30</f>
        <v>0</v>
      </c>
      <c r="AF12" s="38">
        <f>Proposta!L37</f>
        <v>0</v>
      </c>
      <c r="AG12" s="12" t="b">
        <f t="shared" si="5"/>
        <v>0</v>
      </c>
      <c r="AH12" s="13">
        <f>'Relatório final.'!G30*24</f>
        <v>0</v>
      </c>
      <c r="AI12" s="12" t="str">
        <f t="shared" si="6"/>
        <v>0</v>
      </c>
      <c r="AJ12" s="34">
        <f>'Relatório final.'!I30</f>
        <v>0</v>
      </c>
      <c r="AK12" s="12">
        <f>'Relatório final.'!K30</f>
        <v>0</v>
      </c>
      <c r="AL12" s="12" t="b">
        <f t="shared" si="7"/>
        <v>0</v>
      </c>
      <c r="AR12" s="164" t="s">
        <v>186</v>
      </c>
      <c r="AS12" s="165">
        <v>40.119999999999997</v>
      </c>
      <c r="AT12" s="175">
        <f>'Relatório final.'!L30</f>
        <v>0</v>
      </c>
      <c r="AU12" s="176" t="e">
        <f t="shared" si="8"/>
        <v>#N/A</v>
      </c>
      <c r="AV12" s="177">
        <f>'Relatório final.'!G30</f>
        <v>0</v>
      </c>
      <c r="AW12" s="178" t="e">
        <f t="shared" si="9"/>
        <v>#N/A</v>
      </c>
      <c r="AX12" s="172">
        <f t="shared" si="10"/>
        <v>0</v>
      </c>
    </row>
    <row r="13" spans="1:50" ht="38.25" customHeight="1" x14ac:dyDescent="0.25">
      <c r="H13" s="164" t="s">
        <v>185</v>
      </c>
      <c r="I13" s="165">
        <v>32.04</v>
      </c>
      <c r="J13" s="152">
        <f>Proposta!L38</f>
        <v>0</v>
      </c>
      <c r="K13" s="8" t="e">
        <f t="shared" si="11"/>
        <v>#N/A</v>
      </c>
      <c r="L13" s="153">
        <f>Proposta!G38</f>
        <v>0</v>
      </c>
      <c r="M13" s="168" t="e">
        <f t="shared" si="0"/>
        <v>#N/A</v>
      </c>
      <c r="N13" s="157">
        <f t="shared" si="1"/>
        <v>0</v>
      </c>
      <c r="O13" s="149"/>
      <c r="P13" s="149"/>
      <c r="Q13" s="149"/>
      <c r="S13" s="11">
        <f>Proposta!H38</f>
        <v>0</v>
      </c>
      <c r="T13" s="6">
        <f>Proposta!J38</f>
        <v>0</v>
      </c>
      <c r="U13" s="38">
        <f>Proposta!A38</f>
        <v>0</v>
      </c>
      <c r="V13" s="12" t="b">
        <f t="shared" si="2"/>
        <v>0</v>
      </c>
      <c r="W13" s="13">
        <f>SUM(Proposta!G38)*24</f>
        <v>0</v>
      </c>
      <c r="X13" s="12" t="str">
        <f t="shared" si="3"/>
        <v>0</v>
      </c>
      <c r="Y13" s="34">
        <f>Proposta!I38</f>
        <v>0</v>
      </c>
      <c r="Z13" s="12">
        <f>Proposta!K38</f>
        <v>0</v>
      </c>
      <c r="AA13" s="12" t="b">
        <f t="shared" si="4"/>
        <v>0</v>
      </c>
      <c r="AC13" s="14"/>
      <c r="AD13" s="11">
        <f>'Relatório final.'!B31</f>
        <v>0</v>
      </c>
      <c r="AE13" s="11">
        <f>'Relatório final.'!J31</f>
        <v>0</v>
      </c>
      <c r="AF13" s="38">
        <f>Proposta!L38</f>
        <v>0</v>
      </c>
      <c r="AG13" s="12" t="b">
        <f t="shared" si="5"/>
        <v>0</v>
      </c>
      <c r="AH13" s="13">
        <f>'Relatório final.'!G31*24</f>
        <v>0</v>
      </c>
      <c r="AI13" s="12" t="str">
        <f t="shared" si="6"/>
        <v>0</v>
      </c>
      <c r="AJ13" s="34">
        <f>'Relatório final.'!I31</f>
        <v>0</v>
      </c>
      <c r="AK13" s="12">
        <f>'Relatório final.'!K31</f>
        <v>0</v>
      </c>
      <c r="AL13" s="12" t="b">
        <f t="shared" si="7"/>
        <v>0</v>
      </c>
      <c r="AR13" s="164" t="s">
        <v>185</v>
      </c>
      <c r="AS13" s="165">
        <v>32.04</v>
      </c>
      <c r="AT13" s="175">
        <f>'Relatório final.'!L31</f>
        <v>0</v>
      </c>
      <c r="AU13" s="176" t="e">
        <f t="shared" si="8"/>
        <v>#N/A</v>
      </c>
      <c r="AV13" s="177">
        <f>'Relatório final.'!G31</f>
        <v>0</v>
      </c>
      <c r="AW13" s="178" t="e">
        <f t="shared" si="9"/>
        <v>#N/A</v>
      </c>
      <c r="AX13" s="172">
        <f t="shared" si="10"/>
        <v>0</v>
      </c>
    </row>
    <row r="14" spans="1:50" ht="30" customHeight="1" x14ac:dyDescent="0.25">
      <c r="H14" s="164" t="s">
        <v>187</v>
      </c>
      <c r="I14" s="165">
        <v>29.11</v>
      </c>
      <c r="J14" s="152">
        <f>Proposta!L39</f>
        <v>0</v>
      </c>
      <c r="K14" s="8" t="e">
        <f t="shared" si="11"/>
        <v>#N/A</v>
      </c>
      <c r="L14" s="153">
        <f>Proposta!G39</f>
        <v>0</v>
      </c>
      <c r="M14" s="168" t="e">
        <f t="shared" si="0"/>
        <v>#N/A</v>
      </c>
      <c r="N14" s="157">
        <f t="shared" si="1"/>
        <v>0</v>
      </c>
      <c r="O14" s="149"/>
      <c r="P14" s="149"/>
      <c r="Q14" s="149"/>
      <c r="S14" s="11">
        <f>Proposta!H39</f>
        <v>0</v>
      </c>
      <c r="T14" s="6">
        <f>Proposta!J39</f>
        <v>0</v>
      </c>
      <c r="U14" s="38">
        <f>Proposta!A39</f>
        <v>0</v>
      </c>
      <c r="V14" s="12" t="b">
        <f t="shared" si="2"/>
        <v>0</v>
      </c>
      <c r="W14" s="13">
        <f>SUM(Proposta!G39)*24</f>
        <v>0</v>
      </c>
      <c r="X14" s="12" t="str">
        <f t="shared" si="3"/>
        <v>0</v>
      </c>
      <c r="Y14" s="34">
        <f>Proposta!I39</f>
        <v>0</v>
      </c>
      <c r="Z14" s="12">
        <f>Proposta!K39</f>
        <v>0</v>
      </c>
      <c r="AA14" s="12" t="b">
        <f t="shared" si="4"/>
        <v>0</v>
      </c>
      <c r="AC14" s="14"/>
      <c r="AD14" s="11">
        <f>'Relatório final.'!B32</f>
        <v>0</v>
      </c>
      <c r="AE14" s="11">
        <f>'Relatório final.'!J32</f>
        <v>0</v>
      </c>
      <c r="AF14" s="38">
        <f>Proposta!L39</f>
        <v>0</v>
      </c>
      <c r="AG14" s="12" t="b">
        <f t="shared" si="5"/>
        <v>0</v>
      </c>
      <c r="AH14" s="13">
        <f>'Relatório final.'!G32*24</f>
        <v>0</v>
      </c>
      <c r="AI14" s="12" t="str">
        <f t="shared" si="6"/>
        <v>0</v>
      </c>
      <c r="AJ14" s="34">
        <f>'Relatório final.'!I32</f>
        <v>0</v>
      </c>
      <c r="AK14" s="12">
        <f>'Relatório final.'!K32</f>
        <v>0</v>
      </c>
      <c r="AL14" s="12" t="b">
        <f t="shared" si="7"/>
        <v>0</v>
      </c>
      <c r="AR14" s="164" t="s">
        <v>187</v>
      </c>
      <c r="AS14" s="165">
        <v>29.11</v>
      </c>
      <c r="AT14" s="175">
        <f>'Relatório final.'!L32</f>
        <v>0</v>
      </c>
      <c r="AU14" s="176" t="e">
        <f t="shared" si="8"/>
        <v>#N/A</v>
      </c>
      <c r="AV14" s="177">
        <f>'Relatório final.'!G32</f>
        <v>0</v>
      </c>
      <c r="AW14" s="178" t="e">
        <f t="shared" si="9"/>
        <v>#N/A</v>
      </c>
      <c r="AX14" s="172">
        <f t="shared" si="10"/>
        <v>0</v>
      </c>
    </row>
    <row r="15" spans="1:50" ht="39.75" customHeight="1" x14ac:dyDescent="0.25">
      <c r="H15" s="164" t="s">
        <v>188</v>
      </c>
      <c r="I15" s="165">
        <v>30.01</v>
      </c>
      <c r="J15" s="152">
        <f>Proposta!L40</f>
        <v>0</v>
      </c>
      <c r="K15" s="8" t="e">
        <f t="shared" si="11"/>
        <v>#N/A</v>
      </c>
      <c r="L15" s="153">
        <f>Proposta!G40</f>
        <v>0</v>
      </c>
      <c r="M15" s="168" t="e">
        <f t="shared" si="0"/>
        <v>#N/A</v>
      </c>
      <c r="N15" s="157">
        <f t="shared" si="1"/>
        <v>0</v>
      </c>
      <c r="O15" s="149"/>
      <c r="P15" s="149"/>
      <c r="Q15" s="149"/>
      <c r="S15" s="11">
        <f>Proposta!H40</f>
        <v>0</v>
      </c>
      <c r="T15" s="6">
        <f>Proposta!J40</f>
        <v>0</v>
      </c>
      <c r="U15" s="38">
        <f>Proposta!A40</f>
        <v>0</v>
      </c>
      <c r="V15" s="12" t="b">
        <f t="shared" si="2"/>
        <v>0</v>
      </c>
      <c r="W15" s="13">
        <f>SUM(Proposta!G40)*24</f>
        <v>0</v>
      </c>
      <c r="X15" s="12" t="str">
        <f t="shared" si="3"/>
        <v>0</v>
      </c>
      <c r="Y15" s="34">
        <f>Proposta!I40</f>
        <v>0</v>
      </c>
      <c r="Z15" s="12">
        <f>Proposta!K40</f>
        <v>0</v>
      </c>
      <c r="AA15" s="12" t="b">
        <f t="shared" si="4"/>
        <v>0</v>
      </c>
      <c r="AC15" s="14"/>
      <c r="AD15" s="11">
        <f>'Relatório final.'!B33</f>
        <v>0</v>
      </c>
      <c r="AE15" s="11">
        <f>'Relatório final.'!J33</f>
        <v>0</v>
      </c>
      <c r="AF15" s="38">
        <f>Proposta!L40</f>
        <v>0</v>
      </c>
      <c r="AG15" s="12" t="b">
        <f t="shared" si="5"/>
        <v>0</v>
      </c>
      <c r="AH15" s="13">
        <f>'Relatório final.'!G33*24</f>
        <v>0</v>
      </c>
      <c r="AI15" s="12" t="str">
        <f t="shared" si="6"/>
        <v>0</v>
      </c>
      <c r="AJ15" s="34">
        <f>'Relatório final.'!I33</f>
        <v>0</v>
      </c>
      <c r="AK15" s="12">
        <f>'Relatório final.'!K33</f>
        <v>0</v>
      </c>
      <c r="AL15" s="12" t="b">
        <f t="shared" si="7"/>
        <v>0</v>
      </c>
      <c r="AR15" s="164" t="s">
        <v>188</v>
      </c>
      <c r="AS15" s="165">
        <v>30.01</v>
      </c>
      <c r="AT15" s="175">
        <f>'Relatório final.'!L33</f>
        <v>0</v>
      </c>
      <c r="AU15" s="176" t="e">
        <f t="shared" si="8"/>
        <v>#N/A</v>
      </c>
      <c r="AV15" s="177">
        <f>'Relatório final.'!G33</f>
        <v>0</v>
      </c>
      <c r="AW15" s="178" t="e">
        <f t="shared" si="9"/>
        <v>#N/A</v>
      </c>
      <c r="AX15" s="172">
        <f t="shared" si="10"/>
        <v>0</v>
      </c>
    </row>
    <row r="16" spans="1:50" ht="30" customHeight="1" x14ac:dyDescent="0.25">
      <c r="H16" s="164" t="s">
        <v>189</v>
      </c>
      <c r="I16" s="165">
        <v>25.75</v>
      </c>
      <c r="J16" s="152">
        <f>Proposta!L41</f>
        <v>0</v>
      </c>
      <c r="K16" s="8" t="e">
        <f t="shared" si="11"/>
        <v>#N/A</v>
      </c>
      <c r="L16" s="153">
        <f>Proposta!G41</f>
        <v>0</v>
      </c>
      <c r="M16" s="168" t="e">
        <f t="shared" si="0"/>
        <v>#N/A</v>
      </c>
      <c r="N16" s="157">
        <f t="shared" si="1"/>
        <v>0</v>
      </c>
      <c r="O16" s="149"/>
      <c r="P16" s="149"/>
      <c r="Q16" s="149"/>
      <c r="S16" s="11">
        <f>Proposta!H41</f>
        <v>0</v>
      </c>
      <c r="T16" s="6">
        <f>Proposta!J41</f>
        <v>0</v>
      </c>
      <c r="U16" s="38">
        <f>Proposta!A41</f>
        <v>0</v>
      </c>
      <c r="V16" s="12" t="b">
        <f t="shared" si="2"/>
        <v>0</v>
      </c>
      <c r="W16" s="13">
        <f>SUM(Proposta!G41)*24</f>
        <v>0</v>
      </c>
      <c r="X16" s="12" t="str">
        <f t="shared" si="3"/>
        <v>0</v>
      </c>
      <c r="Y16" s="34">
        <f>Proposta!I41</f>
        <v>0</v>
      </c>
      <c r="Z16" s="12">
        <f>Proposta!K41</f>
        <v>0</v>
      </c>
      <c r="AA16" s="12" t="b">
        <f t="shared" si="4"/>
        <v>0</v>
      </c>
      <c r="AC16" s="14"/>
      <c r="AD16" s="11">
        <f>'Relatório final.'!B34</f>
        <v>0</v>
      </c>
      <c r="AE16" s="11">
        <f>'Relatório final.'!J34</f>
        <v>0</v>
      </c>
      <c r="AF16" s="38">
        <f>Proposta!L41</f>
        <v>0</v>
      </c>
      <c r="AG16" s="12" t="b">
        <f t="shared" si="5"/>
        <v>0</v>
      </c>
      <c r="AH16" s="13">
        <f>'Relatório final.'!G34*24</f>
        <v>0</v>
      </c>
      <c r="AI16" s="12" t="str">
        <f t="shared" si="6"/>
        <v>0</v>
      </c>
      <c r="AJ16" s="34">
        <f>'Relatório final.'!I34</f>
        <v>0</v>
      </c>
      <c r="AK16" s="12">
        <f>'Relatório final.'!K34</f>
        <v>0</v>
      </c>
      <c r="AL16" s="12" t="b">
        <f t="shared" si="7"/>
        <v>0</v>
      </c>
      <c r="AR16" s="164" t="s">
        <v>189</v>
      </c>
      <c r="AS16" s="165">
        <v>25.75</v>
      </c>
      <c r="AT16" s="175">
        <f>'Relatório final.'!L34</f>
        <v>0</v>
      </c>
      <c r="AU16" s="176" t="e">
        <f t="shared" si="8"/>
        <v>#N/A</v>
      </c>
      <c r="AV16" s="177">
        <f>'Relatório final.'!G34</f>
        <v>0</v>
      </c>
      <c r="AW16" s="178" t="e">
        <f t="shared" si="9"/>
        <v>#N/A</v>
      </c>
      <c r="AX16" s="172">
        <f t="shared" si="10"/>
        <v>0</v>
      </c>
    </row>
    <row r="17" spans="8:50" ht="30" customHeight="1" x14ac:dyDescent="0.25">
      <c r="H17" s="164" t="s">
        <v>190</v>
      </c>
      <c r="I17" s="165">
        <v>33.450000000000003</v>
      </c>
      <c r="J17" s="152">
        <f>Proposta!L42</f>
        <v>0</v>
      </c>
      <c r="K17" s="8" t="e">
        <f t="shared" si="11"/>
        <v>#N/A</v>
      </c>
      <c r="L17" s="153">
        <f>Proposta!G42</f>
        <v>0</v>
      </c>
      <c r="M17" s="168" t="e">
        <f t="shared" si="0"/>
        <v>#N/A</v>
      </c>
      <c r="N17" s="157">
        <f t="shared" si="1"/>
        <v>0</v>
      </c>
      <c r="O17" s="149"/>
      <c r="P17" s="149"/>
      <c r="Q17" s="149"/>
      <c r="S17" s="11">
        <f>Proposta!H42</f>
        <v>0</v>
      </c>
      <c r="T17" s="6">
        <f>Proposta!J42</f>
        <v>0</v>
      </c>
      <c r="U17" s="38">
        <f>Proposta!A42</f>
        <v>0</v>
      </c>
      <c r="V17" s="12" t="b">
        <f t="shared" si="2"/>
        <v>0</v>
      </c>
      <c r="W17" s="13">
        <f>SUM(Proposta!G42)*24</f>
        <v>0</v>
      </c>
      <c r="X17" s="12" t="str">
        <f t="shared" si="3"/>
        <v>0</v>
      </c>
      <c r="Y17" s="34">
        <f>Proposta!I42</f>
        <v>0</v>
      </c>
      <c r="Z17" s="12">
        <f>Proposta!K42</f>
        <v>0</v>
      </c>
      <c r="AA17" s="12" t="b">
        <f t="shared" si="4"/>
        <v>0</v>
      </c>
      <c r="AC17" s="14"/>
      <c r="AD17" s="11">
        <f>'Relatório final.'!B35</f>
        <v>0</v>
      </c>
      <c r="AE17" s="11">
        <f>'Relatório final.'!J35</f>
        <v>0</v>
      </c>
      <c r="AF17" s="38">
        <f>Proposta!L42</f>
        <v>0</v>
      </c>
      <c r="AG17" s="12" t="b">
        <f t="shared" si="5"/>
        <v>0</v>
      </c>
      <c r="AH17" s="13">
        <f>'Relatório final.'!G35*24</f>
        <v>0</v>
      </c>
      <c r="AI17" s="12" t="str">
        <f t="shared" si="6"/>
        <v>0</v>
      </c>
      <c r="AJ17" s="34">
        <f>'Relatório final.'!I35</f>
        <v>0</v>
      </c>
      <c r="AK17" s="12">
        <f>'Relatório final.'!K35</f>
        <v>0</v>
      </c>
      <c r="AL17" s="12" t="b">
        <f t="shared" si="7"/>
        <v>0</v>
      </c>
      <c r="AR17" s="164" t="s">
        <v>190</v>
      </c>
      <c r="AS17" s="165">
        <v>33.450000000000003</v>
      </c>
      <c r="AT17" s="175">
        <f>'Relatório final.'!L35</f>
        <v>0</v>
      </c>
      <c r="AU17" s="176" t="e">
        <f t="shared" si="8"/>
        <v>#N/A</v>
      </c>
      <c r="AV17" s="177">
        <f>'Relatório final.'!G35</f>
        <v>0</v>
      </c>
      <c r="AW17" s="178" t="e">
        <f t="shared" si="9"/>
        <v>#N/A</v>
      </c>
      <c r="AX17" s="172">
        <f t="shared" si="10"/>
        <v>0</v>
      </c>
    </row>
    <row r="18" spans="8:50" ht="30" customHeight="1" x14ac:dyDescent="0.25">
      <c r="H18" s="164" t="s">
        <v>191</v>
      </c>
      <c r="I18" s="165">
        <v>11.9</v>
      </c>
      <c r="J18" s="152">
        <f>Proposta!L43</f>
        <v>0</v>
      </c>
      <c r="K18" s="8" t="e">
        <f t="shared" si="11"/>
        <v>#N/A</v>
      </c>
      <c r="L18" s="153">
        <f>Proposta!G43</f>
        <v>0</v>
      </c>
      <c r="M18" s="168" t="e">
        <f t="shared" si="0"/>
        <v>#N/A</v>
      </c>
      <c r="N18" s="157">
        <f t="shared" si="1"/>
        <v>0</v>
      </c>
      <c r="O18" s="149"/>
      <c r="P18" s="149"/>
      <c r="Q18" s="149"/>
      <c r="S18" s="11">
        <f>Proposta!H43</f>
        <v>0</v>
      </c>
      <c r="T18" s="6">
        <f>Proposta!J43</f>
        <v>0</v>
      </c>
      <c r="U18" s="38">
        <f>Proposta!A43</f>
        <v>0</v>
      </c>
      <c r="V18" s="12" t="b">
        <f t="shared" si="2"/>
        <v>0</v>
      </c>
      <c r="W18" s="13">
        <f>SUM(Proposta!G43)*24</f>
        <v>0</v>
      </c>
      <c r="X18" s="12" t="str">
        <f t="shared" si="3"/>
        <v>0</v>
      </c>
      <c r="Y18" s="34">
        <f>Proposta!I43</f>
        <v>0</v>
      </c>
      <c r="Z18" s="12">
        <f>Proposta!K43</f>
        <v>0</v>
      </c>
      <c r="AA18" s="12" t="b">
        <f t="shared" si="4"/>
        <v>0</v>
      </c>
      <c r="AC18" s="14"/>
      <c r="AD18" s="11">
        <f>'Relatório final.'!B36</f>
        <v>0</v>
      </c>
      <c r="AE18" s="11">
        <f>'Relatório final.'!J36</f>
        <v>0</v>
      </c>
      <c r="AF18" s="38">
        <f>Proposta!L43</f>
        <v>0</v>
      </c>
      <c r="AG18" s="12" t="b">
        <f t="shared" si="5"/>
        <v>0</v>
      </c>
      <c r="AH18" s="13">
        <f>'Relatório final.'!G36*24</f>
        <v>0</v>
      </c>
      <c r="AI18" s="12" t="str">
        <f t="shared" si="6"/>
        <v>0</v>
      </c>
      <c r="AJ18" s="34">
        <f>'Relatório final.'!I36</f>
        <v>0</v>
      </c>
      <c r="AK18" s="12">
        <f>'Relatório final.'!K36</f>
        <v>0</v>
      </c>
      <c r="AL18" s="12" t="b">
        <f t="shared" si="7"/>
        <v>0</v>
      </c>
      <c r="AR18" s="164" t="s">
        <v>191</v>
      </c>
      <c r="AS18" s="165">
        <v>11.9</v>
      </c>
      <c r="AT18" s="175">
        <f>'Relatório final.'!L36</f>
        <v>0</v>
      </c>
      <c r="AU18" s="176" t="e">
        <f t="shared" si="8"/>
        <v>#N/A</v>
      </c>
      <c r="AV18" s="177">
        <f>'Relatório final.'!G36</f>
        <v>0</v>
      </c>
      <c r="AW18" s="178" t="e">
        <f t="shared" si="9"/>
        <v>#N/A</v>
      </c>
      <c r="AX18" s="172">
        <f t="shared" si="10"/>
        <v>0</v>
      </c>
    </row>
    <row r="19" spans="8:50" ht="30" customHeight="1" x14ac:dyDescent="0.25">
      <c r="H19" s="164" t="s">
        <v>192</v>
      </c>
      <c r="I19" s="165">
        <v>17.88</v>
      </c>
      <c r="J19" s="152">
        <f>Proposta!L44</f>
        <v>0</v>
      </c>
      <c r="K19" s="8" t="e">
        <f t="shared" si="11"/>
        <v>#N/A</v>
      </c>
      <c r="L19" s="153">
        <f>Proposta!G44</f>
        <v>0</v>
      </c>
      <c r="M19" s="168" t="e">
        <f t="shared" si="0"/>
        <v>#N/A</v>
      </c>
      <c r="N19" s="157">
        <f t="shared" si="1"/>
        <v>0</v>
      </c>
      <c r="O19" s="149"/>
      <c r="P19" s="149"/>
      <c r="Q19" s="149"/>
      <c r="S19" s="11">
        <f>Proposta!H44</f>
        <v>0</v>
      </c>
      <c r="T19" s="6">
        <f>Proposta!J44</f>
        <v>0</v>
      </c>
      <c r="U19" s="38">
        <f>Proposta!A44</f>
        <v>0</v>
      </c>
      <c r="V19" s="12" t="b">
        <f t="shared" si="2"/>
        <v>0</v>
      </c>
      <c r="W19" s="13">
        <f>SUM(Proposta!G44)*24</f>
        <v>0</v>
      </c>
      <c r="X19" s="12" t="str">
        <f t="shared" si="3"/>
        <v>0</v>
      </c>
      <c r="Y19" s="34">
        <f>Proposta!I44</f>
        <v>0</v>
      </c>
      <c r="Z19" s="12">
        <f>Proposta!K44</f>
        <v>0</v>
      </c>
      <c r="AA19" s="12" t="b">
        <f t="shared" si="4"/>
        <v>0</v>
      </c>
      <c r="AC19" s="14"/>
      <c r="AD19" s="11">
        <f>'Relatório final.'!B37</f>
        <v>0</v>
      </c>
      <c r="AE19" s="11">
        <f>'Relatório final.'!J37</f>
        <v>0</v>
      </c>
      <c r="AF19" s="38">
        <f>Proposta!L44</f>
        <v>0</v>
      </c>
      <c r="AG19" s="12" t="b">
        <f t="shared" si="5"/>
        <v>0</v>
      </c>
      <c r="AH19" s="13">
        <f>'Relatório final.'!G37*24</f>
        <v>0</v>
      </c>
      <c r="AI19" s="12" t="str">
        <f t="shared" si="6"/>
        <v>0</v>
      </c>
      <c r="AJ19" s="34">
        <f>'Relatório final.'!I37</f>
        <v>0</v>
      </c>
      <c r="AK19" s="12">
        <f>'Relatório final.'!K37</f>
        <v>0</v>
      </c>
      <c r="AL19" s="12" t="b">
        <f t="shared" si="7"/>
        <v>0</v>
      </c>
      <c r="AR19" s="164" t="s">
        <v>192</v>
      </c>
      <c r="AS19" s="165">
        <v>17.88</v>
      </c>
      <c r="AT19" s="175">
        <f>'Relatório final.'!L37</f>
        <v>0</v>
      </c>
      <c r="AU19" s="176" t="e">
        <f t="shared" si="8"/>
        <v>#N/A</v>
      </c>
      <c r="AV19" s="177">
        <f>'Relatório final.'!G37</f>
        <v>0</v>
      </c>
      <c r="AW19" s="178" t="e">
        <f t="shared" si="9"/>
        <v>#N/A</v>
      </c>
      <c r="AX19" s="172">
        <f t="shared" si="10"/>
        <v>0</v>
      </c>
    </row>
    <row r="20" spans="8:50" ht="30" customHeight="1" x14ac:dyDescent="0.25">
      <c r="H20" s="166" t="s">
        <v>193</v>
      </c>
      <c r="I20" s="165">
        <v>50.62</v>
      </c>
      <c r="J20" s="152">
        <f>Proposta!L45</f>
        <v>0</v>
      </c>
      <c r="K20" s="8" t="e">
        <f t="shared" si="11"/>
        <v>#N/A</v>
      </c>
      <c r="L20" s="153">
        <f>Proposta!G45</f>
        <v>0</v>
      </c>
      <c r="M20" s="168" t="e">
        <f t="shared" si="0"/>
        <v>#N/A</v>
      </c>
      <c r="N20" s="157">
        <f t="shared" si="1"/>
        <v>0</v>
      </c>
      <c r="O20" s="149"/>
      <c r="P20" s="149"/>
      <c r="Q20" s="149"/>
      <c r="S20" s="11">
        <f>Proposta!H45</f>
        <v>0</v>
      </c>
      <c r="T20" s="6">
        <f>Proposta!J45</f>
        <v>0</v>
      </c>
      <c r="U20" s="38">
        <f>Proposta!A45</f>
        <v>0</v>
      </c>
      <c r="V20" s="12" t="b">
        <f t="shared" si="2"/>
        <v>0</v>
      </c>
      <c r="W20" s="13">
        <f>SUM(Proposta!G45)*24</f>
        <v>0</v>
      </c>
      <c r="X20" s="12" t="str">
        <f t="shared" si="3"/>
        <v>0</v>
      </c>
      <c r="Y20" s="34">
        <f>Proposta!I45</f>
        <v>0</v>
      </c>
      <c r="Z20" s="12">
        <f>Proposta!K45</f>
        <v>0</v>
      </c>
      <c r="AA20" s="12" t="b">
        <f t="shared" si="4"/>
        <v>0</v>
      </c>
      <c r="AC20" s="14"/>
      <c r="AD20" s="11">
        <f>'Relatório final.'!B38</f>
        <v>0</v>
      </c>
      <c r="AE20" s="11">
        <f>'Relatório final.'!J38</f>
        <v>0</v>
      </c>
      <c r="AF20" s="38">
        <f>Proposta!L45</f>
        <v>0</v>
      </c>
      <c r="AG20" s="12" t="b">
        <f t="shared" si="5"/>
        <v>0</v>
      </c>
      <c r="AH20" s="13">
        <f>'Relatório final.'!G38*24</f>
        <v>0</v>
      </c>
      <c r="AI20" s="12" t="str">
        <f t="shared" si="6"/>
        <v>0</v>
      </c>
      <c r="AJ20" s="34">
        <f>'Relatório final.'!I38</f>
        <v>0</v>
      </c>
      <c r="AK20" s="12">
        <f>'Relatório final.'!K38</f>
        <v>0</v>
      </c>
      <c r="AL20" s="12" t="b">
        <f t="shared" si="7"/>
        <v>0</v>
      </c>
      <c r="AR20" s="166" t="s">
        <v>193</v>
      </c>
      <c r="AS20" s="165">
        <v>50.62</v>
      </c>
      <c r="AT20" s="175">
        <f>'Relatório final.'!L38</f>
        <v>0</v>
      </c>
      <c r="AU20" s="176" t="e">
        <f t="shared" si="8"/>
        <v>#N/A</v>
      </c>
      <c r="AV20" s="177">
        <f>'Relatório final.'!G38</f>
        <v>0</v>
      </c>
      <c r="AW20" s="178" t="e">
        <f t="shared" si="9"/>
        <v>#N/A</v>
      </c>
      <c r="AX20" s="172">
        <f t="shared" si="10"/>
        <v>0</v>
      </c>
    </row>
    <row r="21" spans="8:50" ht="30" customHeight="1" x14ac:dyDescent="0.25">
      <c r="H21" s="166" t="s">
        <v>31</v>
      </c>
      <c r="I21" s="167">
        <v>0</v>
      </c>
      <c r="J21" s="152">
        <f>Proposta!L46</f>
        <v>0</v>
      </c>
      <c r="K21" s="8" t="e">
        <f t="shared" si="11"/>
        <v>#N/A</v>
      </c>
      <c r="L21" s="153">
        <f>Proposta!G46</f>
        <v>0</v>
      </c>
      <c r="M21" s="168" t="e">
        <f t="shared" si="0"/>
        <v>#N/A</v>
      </c>
      <c r="N21" s="157">
        <f t="shared" si="1"/>
        <v>0</v>
      </c>
      <c r="O21" s="14"/>
      <c r="P21" s="14"/>
      <c r="Q21" s="14"/>
      <c r="S21" s="11">
        <f>Proposta!H46</f>
        <v>0</v>
      </c>
      <c r="T21" s="6">
        <f>Proposta!J46</f>
        <v>0</v>
      </c>
      <c r="U21" s="38">
        <f>Proposta!A46</f>
        <v>0</v>
      </c>
      <c r="V21" s="12" t="b">
        <f t="shared" si="2"/>
        <v>0</v>
      </c>
      <c r="W21" s="13">
        <f>SUM(Proposta!G46)*24</f>
        <v>0</v>
      </c>
      <c r="X21" s="12" t="str">
        <f t="shared" si="3"/>
        <v>0</v>
      </c>
      <c r="Y21" s="34">
        <f>Proposta!I46</f>
        <v>0</v>
      </c>
      <c r="Z21" s="12">
        <f>Proposta!K46</f>
        <v>0</v>
      </c>
      <c r="AA21" s="12" t="b">
        <f t="shared" si="4"/>
        <v>0</v>
      </c>
      <c r="AC21" s="14"/>
      <c r="AD21" s="11">
        <f>'Relatório final.'!B39</f>
        <v>0</v>
      </c>
      <c r="AE21" s="11">
        <f>'Relatório final.'!J39</f>
        <v>0</v>
      </c>
      <c r="AF21" s="38">
        <f>Proposta!L46</f>
        <v>0</v>
      </c>
      <c r="AG21" s="12" t="b">
        <f t="shared" si="5"/>
        <v>0</v>
      </c>
      <c r="AH21" s="13">
        <f>'Relatório final.'!G39*24</f>
        <v>0</v>
      </c>
      <c r="AI21" s="12" t="str">
        <f t="shared" si="6"/>
        <v>0</v>
      </c>
      <c r="AJ21" s="34">
        <f>'Relatório final.'!I39</f>
        <v>0</v>
      </c>
      <c r="AK21" s="12">
        <f>'Relatório final.'!K39</f>
        <v>0</v>
      </c>
      <c r="AL21" s="12" t="b">
        <f t="shared" si="7"/>
        <v>0</v>
      </c>
      <c r="AR21" s="166" t="s">
        <v>31</v>
      </c>
      <c r="AS21" s="167">
        <v>0</v>
      </c>
      <c r="AT21" s="175">
        <f>'Relatório final.'!L39</f>
        <v>0</v>
      </c>
      <c r="AU21" s="176" t="e">
        <f t="shared" si="8"/>
        <v>#N/A</v>
      </c>
      <c r="AV21" s="177">
        <f>'Relatório final.'!G39</f>
        <v>0</v>
      </c>
      <c r="AW21" s="178" t="e">
        <f t="shared" si="9"/>
        <v>#N/A</v>
      </c>
      <c r="AX21" s="172">
        <f t="shared" si="10"/>
        <v>0</v>
      </c>
    </row>
    <row r="22" spans="8:50" ht="24" customHeight="1" x14ac:dyDescent="0.25">
      <c r="H22" s="158"/>
      <c r="I22" s="6"/>
      <c r="J22" s="152">
        <f>Proposta!L47</f>
        <v>0</v>
      </c>
      <c r="K22" s="8" t="e">
        <f t="shared" si="11"/>
        <v>#N/A</v>
      </c>
      <c r="L22" s="153">
        <f>Proposta!G47</f>
        <v>0</v>
      </c>
      <c r="M22" s="168" t="e">
        <f t="shared" si="0"/>
        <v>#N/A</v>
      </c>
      <c r="N22" s="157">
        <f t="shared" si="1"/>
        <v>0</v>
      </c>
      <c r="O22" s="14"/>
      <c r="P22" s="14"/>
      <c r="Q22" s="14"/>
      <c r="S22" s="11">
        <f>Proposta!H47</f>
        <v>0</v>
      </c>
      <c r="T22" s="6">
        <f>Proposta!J47</f>
        <v>0</v>
      </c>
      <c r="U22" s="38">
        <f>Proposta!A47</f>
        <v>0</v>
      </c>
      <c r="V22" s="12" t="b">
        <f t="shared" si="2"/>
        <v>0</v>
      </c>
      <c r="W22" s="13">
        <f>SUM(Proposta!G47)*24</f>
        <v>0</v>
      </c>
      <c r="X22" s="12" t="str">
        <f t="shared" si="3"/>
        <v>0</v>
      </c>
      <c r="Y22" s="34">
        <f>Proposta!I47</f>
        <v>0</v>
      </c>
      <c r="Z22" s="12">
        <f>Proposta!K47</f>
        <v>0</v>
      </c>
      <c r="AA22" s="12" t="b">
        <f t="shared" si="4"/>
        <v>0</v>
      </c>
      <c r="AC22" s="14"/>
      <c r="AD22" s="11">
        <f>'Relatório final.'!B40</f>
        <v>0</v>
      </c>
      <c r="AE22" s="11">
        <f>'Relatório final.'!J40</f>
        <v>0</v>
      </c>
      <c r="AF22" s="38">
        <f>Proposta!L47</f>
        <v>0</v>
      </c>
      <c r="AG22" s="12" t="b">
        <f t="shared" si="5"/>
        <v>0</v>
      </c>
      <c r="AH22" s="13">
        <f>'Relatório final.'!G40*24</f>
        <v>0</v>
      </c>
      <c r="AI22" s="12" t="str">
        <f t="shared" si="6"/>
        <v>0</v>
      </c>
      <c r="AJ22" s="34">
        <f>'Relatório final.'!I40</f>
        <v>0</v>
      </c>
      <c r="AK22" s="12">
        <f>'Relatório final.'!K40</f>
        <v>0</v>
      </c>
      <c r="AL22" s="12" t="b">
        <f t="shared" si="7"/>
        <v>0</v>
      </c>
      <c r="AR22" s="158"/>
      <c r="AS22" s="6"/>
      <c r="AT22" s="175">
        <f>'Relatório final.'!L40</f>
        <v>0</v>
      </c>
      <c r="AU22" s="176" t="e">
        <f t="shared" si="8"/>
        <v>#N/A</v>
      </c>
      <c r="AV22" s="177">
        <f>'Relatório final.'!G40</f>
        <v>0</v>
      </c>
      <c r="AW22" s="178" t="e">
        <f t="shared" si="9"/>
        <v>#N/A</v>
      </c>
      <c r="AX22" s="172">
        <f t="shared" si="10"/>
        <v>0</v>
      </c>
    </row>
    <row r="23" spans="8:50" ht="24" customHeight="1" x14ac:dyDescent="0.25">
      <c r="H23" s="158"/>
      <c r="I23" s="6"/>
      <c r="J23" s="152">
        <f>Proposta!L48</f>
        <v>0</v>
      </c>
      <c r="K23" s="8" t="e">
        <f t="shared" si="11"/>
        <v>#N/A</v>
      </c>
      <c r="L23" s="153">
        <f>Proposta!G48</f>
        <v>0</v>
      </c>
      <c r="M23" s="168" t="e">
        <f t="shared" si="0"/>
        <v>#N/A</v>
      </c>
      <c r="N23" s="157">
        <f t="shared" si="1"/>
        <v>0</v>
      </c>
      <c r="O23" s="14"/>
      <c r="P23" s="14"/>
      <c r="Q23" s="14"/>
      <c r="S23" s="11">
        <f>Proposta!H48</f>
        <v>0</v>
      </c>
      <c r="T23" s="6">
        <f>Proposta!J48</f>
        <v>0</v>
      </c>
      <c r="U23" s="38">
        <f>Proposta!A48</f>
        <v>0</v>
      </c>
      <c r="V23" s="12" t="b">
        <f t="shared" si="2"/>
        <v>0</v>
      </c>
      <c r="W23" s="13">
        <f>SUM(Proposta!G48)*24</f>
        <v>0</v>
      </c>
      <c r="X23" s="12" t="str">
        <f t="shared" si="3"/>
        <v>0</v>
      </c>
      <c r="Y23" s="34">
        <f>Proposta!I48</f>
        <v>0</v>
      </c>
      <c r="Z23" s="12">
        <f>Proposta!K48</f>
        <v>0</v>
      </c>
      <c r="AA23" s="12" t="b">
        <f t="shared" si="4"/>
        <v>0</v>
      </c>
      <c r="AC23" s="14"/>
      <c r="AD23" s="11"/>
      <c r="AE23" s="11"/>
      <c r="AF23" s="38"/>
      <c r="AG23" s="12" t="b">
        <f t="shared" si="5"/>
        <v>0</v>
      </c>
      <c r="AH23" s="13"/>
      <c r="AI23" s="12"/>
      <c r="AJ23" s="34"/>
      <c r="AK23" s="12"/>
      <c r="AL23" s="12"/>
      <c r="AR23" s="158"/>
      <c r="AS23" s="6"/>
      <c r="AT23" s="175">
        <f>'Relatório final.'!L41</f>
        <v>0</v>
      </c>
      <c r="AU23" s="176" t="e">
        <f t="shared" si="8"/>
        <v>#N/A</v>
      </c>
      <c r="AV23" s="177">
        <f>'Relatório final.'!G41</f>
        <v>0</v>
      </c>
      <c r="AW23" s="178" t="e">
        <f t="shared" si="9"/>
        <v>#N/A</v>
      </c>
      <c r="AX23" s="172">
        <f t="shared" si="10"/>
        <v>0</v>
      </c>
    </row>
    <row r="24" spans="8:50" ht="24" customHeight="1" x14ac:dyDescent="0.25">
      <c r="H24" s="158"/>
      <c r="I24" s="6"/>
      <c r="J24" s="152">
        <f>Proposta!L49</f>
        <v>0</v>
      </c>
      <c r="K24" s="8" t="e">
        <f t="shared" si="11"/>
        <v>#N/A</v>
      </c>
      <c r="L24" s="153">
        <f>Proposta!G49</f>
        <v>0</v>
      </c>
      <c r="M24" s="168" t="e">
        <f t="shared" si="0"/>
        <v>#N/A</v>
      </c>
      <c r="N24" s="157">
        <f t="shared" si="1"/>
        <v>0</v>
      </c>
      <c r="O24" s="14"/>
      <c r="P24" s="14"/>
      <c r="Q24" s="14"/>
      <c r="S24" s="11">
        <f>Proposta!H49</f>
        <v>0</v>
      </c>
      <c r="T24" s="6">
        <f>Proposta!J49</f>
        <v>0</v>
      </c>
      <c r="U24" s="38">
        <f>Proposta!A49</f>
        <v>0</v>
      </c>
      <c r="V24" s="12" t="b">
        <f t="shared" si="2"/>
        <v>0</v>
      </c>
      <c r="W24" s="13">
        <f>SUM(Proposta!G49)*24</f>
        <v>0</v>
      </c>
      <c r="X24" s="12" t="str">
        <f t="shared" si="3"/>
        <v>0</v>
      </c>
      <c r="Y24" s="34">
        <f>Proposta!I49</f>
        <v>0</v>
      </c>
      <c r="Z24" s="12">
        <f>Proposta!K49</f>
        <v>0</v>
      </c>
      <c r="AA24" s="12" t="b">
        <f t="shared" si="4"/>
        <v>0</v>
      </c>
      <c r="AC24" s="14"/>
      <c r="AD24" s="11"/>
      <c r="AE24" s="11"/>
      <c r="AF24" s="38"/>
      <c r="AG24" s="12" t="b">
        <f t="shared" si="5"/>
        <v>0</v>
      </c>
      <c r="AH24" s="13"/>
      <c r="AI24" s="12"/>
      <c r="AJ24" s="34"/>
      <c r="AK24" s="12"/>
      <c r="AL24" s="12"/>
      <c r="AR24" s="158"/>
      <c r="AS24" s="6"/>
      <c r="AT24" s="175">
        <f>'Relatório final.'!L42</f>
        <v>0</v>
      </c>
      <c r="AU24" s="176" t="e">
        <f t="shared" si="8"/>
        <v>#N/A</v>
      </c>
      <c r="AV24" s="177">
        <f>'Relatório final.'!G42</f>
        <v>0</v>
      </c>
      <c r="AW24" s="178" t="e">
        <f t="shared" si="9"/>
        <v>#N/A</v>
      </c>
      <c r="AX24" s="172">
        <f t="shared" si="10"/>
        <v>0</v>
      </c>
    </row>
    <row r="25" spans="8:50" ht="24" customHeight="1" x14ac:dyDescent="0.25">
      <c r="H25" s="158"/>
      <c r="I25" s="6"/>
      <c r="J25" s="152">
        <f>Proposta!L50</f>
        <v>0</v>
      </c>
      <c r="K25" s="8" t="e">
        <f t="shared" si="11"/>
        <v>#N/A</v>
      </c>
      <c r="L25" s="153">
        <f>Proposta!G50</f>
        <v>0</v>
      </c>
      <c r="M25" s="168" t="e">
        <f t="shared" si="0"/>
        <v>#N/A</v>
      </c>
      <c r="N25" s="157">
        <f t="shared" si="1"/>
        <v>0</v>
      </c>
      <c r="O25" s="14"/>
      <c r="P25" s="14"/>
      <c r="Q25" s="14"/>
      <c r="S25" s="11">
        <f>Proposta!H50</f>
        <v>0</v>
      </c>
      <c r="T25" s="6">
        <f>Proposta!J50</f>
        <v>0</v>
      </c>
      <c r="U25" s="38">
        <f>Proposta!A50</f>
        <v>0</v>
      </c>
      <c r="V25" s="12" t="b">
        <f t="shared" si="2"/>
        <v>0</v>
      </c>
      <c r="W25" s="13">
        <f>SUM(Proposta!G50)*24</f>
        <v>0</v>
      </c>
      <c r="X25" s="12" t="str">
        <f>IF(Y25="SIM",(V25*W25),"0")</f>
        <v>0</v>
      </c>
      <c r="Y25" s="34">
        <f>Proposta!I50</f>
        <v>0</v>
      </c>
      <c r="Z25" s="12">
        <f>Proposta!K50</f>
        <v>0</v>
      </c>
      <c r="AA25" s="12" t="b">
        <f t="shared" si="4"/>
        <v>0</v>
      </c>
      <c r="AC25" s="14"/>
      <c r="AD25" s="11"/>
      <c r="AE25" s="11"/>
      <c r="AF25" s="38"/>
      <c r="AG25" s="12" t="b">
        <f t="shared" si="5"/>
        <v>0</v>
      </c>
      <c r="AH25" s="13"/>
      <c r="AI25" s="12"/>
      <c r="AJ25" s="34"/>
      <c r="AK25" s="12"/>
      <c r="AL25" s="12"/>
      <c r="AR25" s="158"/>
      <c r="AS25" s="6"/>
      <c r="AT25" s="175">
        <f>'Relatório final.'!L43</f>
        <v>0</v>
      </c>
      <c r="AU25" s="176" t="e">
        <f t="shared" si="8"/>
        <v>#N/A</v>
      </c>
      <c r="AV25" s="177">
        <f>'Relatório final.'!G43</f>
        <v>0</v>
      </c>
      <c r="AW25" s="178" t="e">
        <f t="shared" si="9"/>
        <v>#N/A</v>
      </c>
      <c r="AX25" s="172">
        <f t="shared" si="10"/>
        <v>0</v>
      </c>
    </row>
    <row r="26" spans="8:50" ht="24" customHeight="1" x14ac:dyDescent="0.25">
      <c r="H26" s="158"/>
      <c r="I26" s="6"/>
      <c r="J26" s="152">
        <f>Proposta!L51</f>
        <v>0</v>
      </c>
      <c r="K26" s="8" t="e">
        <f t="shared" si="11"/>
        <v>#N/A</v>
      </c>
      <c r="L26" s="153">
        <f>Proposta!G51</f>
        <v>0</v>
      </c>
      <c r="M26" s="168" t="e">
        <f t="shared" si="0"/>
        <v>#N/A</v>
      </c>
      <c r="N26" s="157">
        <f t="shared" si="1"/>
        <v>0</v>
      </c>
      <c r="O26" s="14"/>
      <c r="P26" s="14"/>
      <c r="Q26" s="14"/>
      <c r="S26" s="11">
        <f>Proposta!H51</f>
        <v>0</v>
      </c>
      <c r="T26" s="6">
        <f>Proposta!J51</f>
        <v>0</v>
      </c>
      <c r="U26" s="38">
        <f>Proposta!A51</f>
        <v>0</v>
      </c>
      <c r="V26" s="12" t="b">
        <f t="shared" si="2"/>
        <v>0</v>
      </c>
      <c r="W26" s="13">
        <f>SUM(Proposta!G51)*24</f>
        <v>0</v>
      </c>
      <c r="X26" s="12" t="str">
        <f t="shared" si="3"/>
        <v>0</v>
      </c>
      <c r="Y26" s="34">
        <f>Proposta!I51</f>
        <v>0</v>
      </c>
      <c r="Z26" s="12">
        <f>Proposta!K51</f>
        <v>0</v>
      </c>
      <c r="AA26" s="12" t="b">
        <f t="shared" si="4"/>
        <v>0</v>
      </c>
      <c r="AC26" s="14"/>
      <c r="AD26" s="11"/>
      <c r="AE26" s="11"/>
      <c r="AF26" s="38"/>
      <c r="AG26" s="12" t="b">
        <f t="shared" si="5"/>
        <v>0</v>
      </c>
      <c r="AH26" s="13"/>
      <c r="AI26" s="12"/>
      <c r="AJ26" s="34"/>
      <c r="AK26" s="12"/>
      <c r="AL26" s="12"/>
      <c r="AR26" s="158"/>
      <c r="AS26" s="6"/>
      <c r="AT26" s="175">
        <f>'Relatório final.'!L44</f>
        <v>0</v>
      </c>
      <c r="AU26" s="176" t="e">
        <f t="shared" si="8"/>
        <v>#N/A</v>
      </c>
      <c r="AV26" s="177">
        <f>'Relatório final.'!G44</f>
        <v>0</v>
      </c>
      <c r="AW26" s="178" t="e">
        <f t="shared" si="9"/>
        <v>#N/A</v>
      </c>
      <c r="AX26" s="172">
        <f t="shared" si="10"/>
        <v>0</v>
      </c>
    </row>
    <row r="27" spans="8:50" ht="24" customHeight="1" x14ac:dyDescent="0.25">
      <c r="H27" s="158"/>
      <c r="I27" s="6"/>
      <c r="J27" s="152">
        <f>Proposta!L52</f>
        <v>0</v>
      </c>
      <c r="K27" s="8" t="e">
        <f t="shared" si="11"/>
        <v>#N/A</v>
      </c>
      <c r="L27" s="153">
        <f>Proposta!G52</f>
        <v>0</v>
      </c>
      <c r="M27" s="168" t="e">
        <f t="shared" si="0"/>
        <v>#N/A</v>
      </c>
      <c r="N27" s="157">
        <f t="shared" si="1"/>
        <v>0</v>
      </c>
      <c r="O27" s="14"/>
      <c r="P27" s="14"/>
      <c r="Q27" s="14"/>
      <c r="S27" s="11">
        <f>Proposta!H52</f>
        <v>0</v>
      </c>
      <c r="T27" s="6">
        <f>Proposta!J52</f>
        <v>0</v>
      </c>
      <c r="U27" s="38">
        <f>Proposta!A52</f>
        <v>0</v>
      </c>
      <c r="V27" s="12" t="b">
        <f t="shared" si="2"/>
        <v>0</v>
      </c>
      <c r="W27" s="13">
        <f>SUM(Proposta!G52)*24</f>
        <v>0</v>
      </c>
      <c r="X27" s="12" t="str">
        <f t="shared" si="3"/>
        <v>0</v>
      </c>
      <c r="Y27" s="34">
        <f>Proposta!I52</f>
        <v>0</v>
      </c>
      <c r="Z27" s="12">
        <f>Proposta!K52</f>
        <v>0</v>
      </c>
      <c r="AA27" s="12" t="b">
        <f t="shared" si="4"/>
        <v>0</v>
      </c>
      <c r="AC27" s="14"/>
      <c r="AD27" s="11"/>
      <c r="AE27" s="11"/>
      <c r="AF27" s="38"/>
      <c r="AG27" s="12" t="b">
        <f t="shared" si="5"/>
        <v>0</v>
      </c>
      <c r="AH27" s="13"/>
      <c r="AI27" s="12"/>
      <c r="AJ27" s="34"/>
      <c r="AK27" s="12"/>
      <c r="AL27" s="12"/>
      <c r="AR27" s="158"/>
      <c r="AS27" s="6"/>
      <c r="AT27" s="175">
        <f>'Relatório final.'!L45</f>
        <v>0</v>
      </c>
      <c r="AU27" s="176" t="e">
        <f t="shared" si="8"/>
        <v>#N/A</v>
      </c>
      <c r="AV27" s="177">
        <f>'Relatório final.'!G45</f>
        <v>0</v>
      </c>
      <c r="AW27" s="178" t="e">
        <f t="shared" si="9"/>
        <v>#N/A</v>
      </c>
      <c r="AX27" s="172">
        <f t="shared" si="10"/>
        <v>0</v>
      </c>
    </row>
    <row r="28" spans="8:50" ht="24" customHeight="1" x14ac:dyDescent="0.25">
      <c r="H28" s="158"/>
      <c r="I28" s="6"/>
      <c r="J28" s="152">
        <f>Proposta!L53</f>
        <v>0</v>
      </c>
      <c r="K28" s="8" t="e">
        <f t="shared" si="11"/>
        <v>#N/A</v>
      </c>
      <c r="L28" s="153">
        <f>Proposta!G53</f>
        <v>0</v>
      </c>
      <c r="M28" s="168" t="e">
        <f t="shared" si="0"/>
        <v>#N/A</v>
      </c>
      <c r="N28" s="157">
        <f t="shared" si="1"/>
        <v>0</v>
      </c>
      <c r="O28" s="14"/>
      <c r="P28" s="14"/>
      <c r="Q28" s="14"/>
      <c r="S28" s="11">
        <f>Proposta!H53</f>
        <v>0</v>
      </c>
      <c r="T28" s="6">
        <f>Proposta!J53</f>
        <v>0</v>
      </c>
      <c r="U28" s="38">
        <f>Proposta!A53</f>
        <v>0</v>
      </c>
      <c r="V28" s="12" t="b">
        <f t="shared" si="2"/>
        <v>0</v>
      </c>
      <c r="W28" s="13">
        <f>SUM(Proposta!G53)*24</f>
        <v>0</v>
      </c>
      <c r="X28" s="12" t="str">
        <f t="shared" si="3"/>
        <v>0</v>
      </c>
      <c r="Y28" s="34">
        <f>Proposta!I53</f>
        <v>0</v>
      </c>
      <c r="Z28" s="12">
        <f>Proposta!K53</f>
        <v>0</v>
      </c>
      <c r="AA28" s="12" t="b">
        <f t="shared" si="4"/>
        <v>0</v>
      </c>
      <c r="AC28" s="14"/>
      <c r="AD28" s="11"/>
      <c r="AE28" s="11"/>
      <c r="AF28" s="38"/>
      <c r="AG28" s="12" t="b">
        <f t="shared" si="5"/>
        <v>0</v>
      </c>
      <c r="AH28" s="13"/>
      <c r="AI28" s="12"/>
      <c r="AJ28" s="34"/>
      <c r="AK28" s="12"/>
      <c r="AL28" s="12"/>
      <c r="AR28" s="158"/>
      <c r="AS28" s="6"/>
      <c r="AT28" s="175">
        <f>'Relatório final.'!L46</f>
        <v>0</v>
      </c>
      <c r="AU28" s="176" t="e">
        <f t="shared" si="8"/>
        <v>#N/A</v>
      </c>
      <c r="AV28" s="177">
        <f>'Relatório final.'!G46</f>
        <v>0</v>
      </c>
      <c r="AW28" s="178" t="e">
        <f t="shared" si="9"/>
        <v>#N/A</v>
      </c>
      <c r="AX28" s="172">
        <f t="shared" si="10"/>
        <v>0</v>
      </c>
    </row>
    <row r="29" spans="8:50" ht="24" customHeight="1" x14ac:dyDescent="0.25">
      <c r="H29" s="158"/>
      <c r="I29" s="6"/>
      <c r="J29" s="152">
        <f>Proposta!L54</f>
        <v>0</v>
      </c>
      <c r="K29" s="8" t="e">
        <f t="shared" si="11"/>
        <v>#N/A</v>
      </c>
      <c r="L29" s="153">
        <f>Proposta!G54</f>
        <v>0</v>
      </c>
      <c r="M29" s="168" t="e">
        <f t="shared" si="0"/>
        <v>#N/A</v>
      </c>
      <c r="N29" s="157">
        <f t="shared" si="1"/>
        <v>0</v>
      </c>
      <c r="O29" s="14"/>
      <c r="P29" s="14"/>
      <c r="Q29" s="14"/>
      <c r="S29" s="11">
        <f>Proposta!H54</f>
        <v>0</v>
      </c>
      <c r="T29" s="6">
        <f>Proposta!J54</f>
        <v>0</v>
      </c>
      <c r="U29" s="38">
        <f>Proposta!A54</f>
        <v>0</v>
      </c>
      <c r="V29" s="12" t="b">
        <f t="shared" si="2"/>
        <v>0</v>
      </c>
      <c r="W29" s="13">
        <f>SUM(Proposta!G54)*24</f>
        <v>0</v>
      </c>
      <c r="X29" s="12" t="str">
        <f t="shared" si="3"/>
        <v>0</v>
      </c>
      <c r="Y29" s="34">
        <f>Proposta!I54</f>
        <v>0</v>
      </c>
      <c r="Z29" s="12">
        <f>Proposta!K54</f>
        <v>0</v>
      </c>
      <c r="AA29" s="12" t="b">
        <f t="shared" si="4"/>
        <v>0</v>
      </c>
      <c r="AC29" s="14"/>
      <c r="AD29" s="11"/>
      <c r="AE29" s="11"/>
      <c r="AF29" s="38"/>
      <c r="AG29" s="12" t="b">
        <f t="shared" si="5"/>
        <v>0</v>
      </c>
      <c r="AH29" s="13"/>
      <c r="AI29" s="12"/>
      <c r="AJ29" s="34"/>
      <c r="AK29" s="12"/>
      <c r="AL29" s="12"/>
      <c r="AR29" s="158"/>
      <c r="AS29" s="6"/>
      <c r="AT29" s="175">
        <f>'Relatório final.'!L47</f>
        <v>0</v>
      </c>
      <c r="AU29" s="176" t="e">
        <f t="shared" si="8"/>
        <v>#N/A</v>
      </c>
      <c r="AV29" s="177">
        <f>'Relatório final.'!G47</f>
        <v>0</v>
      </c>
      <c r="AW29" s="178" t="e">
        <f t="shared" si="9"/>
        <v>#N/A</v>
      </c>
      <c r="AX29" s="172">
        <f t="shared" si="10"/>
        <v>0</v>
      </c>
    </row>
    <row r="30" spans="8:50" ht="24" customHeight="1" x14ac:dyDescent="0.25">
      <c r="H30" s="158"/>
      <c r="I30" s="6"/>
      <c r="J30" s="152">
        <f>Proposta!L55</f>
        <v>0</v>
      </c>
      <c r="K30" s="8" t="e">
        <f t="shared" si="11"/>
        <v>#N/A</v>
      </c>
      <c r="L30" s="153">
        <f>Proposta!G55</f>
        <v>0</v>
      </c>
      <c r="M30" s="168" t="e">
        <f t="shared" si="0"/>
        <v>#N/A</v>
      </c>
      <c r="N30" s="157">
        <f t="shared" si="1"/>
        <v>0</v>
      </c>
      <c r="O30" s="14"/>
      <c r="P30" s="14"/>
      <c r="Q30" s="14"/>
      <c r="S30" s="11">
        <f>Proposta!H55</f>
        <v>0</v>
      </c>
      <c r="T30" s="6">
        <f>Proposta!J55</f>
        <v>0</v>
      </c>
      <c r="U30" s="38">
        <f>Proposta!A55</f>
        <v>0</v>
      </c>
      <c r="V30" s="12" t="b">
        <f t="shared" si="2"/>
        <v>0</v>
      </c>
      <c r="W30" s="13">
        <f>SUM(Proposta!G55)*24</f>
        <v>0</v>
      </c>
      <c r="X30" s="12" t="str">
        <f t="shared" si="3"/>
        <v>0</v>
      </c>
      <c r="Y30" s="34">
        <f>Proposta!I55</f>
        <v>0</v>
      </c>
      <c r="Z30" s="12">
        <f>Proposta!K55</f>
        <v>0</v>
      </c>
      <c r="AA30" s="12" t="b">
        <f t="shared" si="4"/>
        <v>0</v>
      </c>
      <c r="AC30" s="14"/>
      <c r="AD30" s="11"/>
      <c r="AE30" s="11"/>
      <c r="AF30" s="38"/>
      <c r="AG30" s="12" t="b">
        <f t="shared" si="5"/>
        <v>0</v>
      </c>
      <c r="AH30" s="13"/>
      <c r="AI30" s="12"/>
      <c r="AJ30" s="34"/>
      <c r="AK30" s="12"/>
      <c r="AL30" s="12"/>
      <c r="AR30" s="158"/>
      <c r="AS30" s="6"/>
      <c r="AT30" s="175">
        <f>'Relatório final.'!L48</f>
        <v>0</v>
      </c>
      <c r="AU30" s="176" t="e">
        <f t="shared" si="8"/>
        <v>#N/A</v>
      </c>
      <c r="AV30" s="177">
        <f>'Relatório final.'!G48</f>
        <v>0</v>
      </c>
      <c r="AW30" s="178" t="e">
        <f t="shared" si="9"/>
        <v>#N/A</v>
      </c>
      <c r="AX30" s="172">
        <f t="shared" si="10"/>
        <v>0</v>
      </c>
    </row>
    <row r="31" spans="8:50" ht="24" customHeight="1" x14ac:dyDescent="0.25">
      <c r="H31" s="158"/>
      <c r="I31" s="6"/>
      <c r="J31" s="152">
        <f>Proposta!L56</f>
        <v>0</v>
      </c>
      <c r="K31" s="8" t="e">
        <f t="shared" si="11"/>
        <v>#N/A</v>
      </c>
      <c r="L31" s="153">
        <f>Proposta!G56</f>
        <v>0</v>
      </c>
      <c r="M31" s="168" t="e">
        <f t="shared" si="0"/>
        <v>#N/A</v>
      </c>
      <c r="N31" s="157">
        <f t="shared" si="1"/>
        <v>0</v>
      </c>
      <c r="O31" s="14"/>
      <c r="P31" s="14"/>
      <c r="Q31" s="14"/>
      <c r="S31" s="11">
        <f>Proposta!H56</f>
        <v>0</v>
      </c>
      <c r="T31" s="6">
        <f>Proposta!J56</f>
        <v>0</v>
      </c>
      <c r="U31" s="38">
        <f>Proposta!A56</f>
        <v>0</v>
      </c>
      <c r="V31" s="12" t="b">
        <f t="shared" si="2"/>
        <v>0</v>
      </c>
      <c r="W31" s="13">
        <f>SUM(Proposta!G56)*24</f>
        <v>0</v>
      </c>
      <c r="X31" s="12" t="str">
        <f t="shared" si="3"/>
        <v>0</v>
      </c>
      <c r="Y31" s="34">
        <f>Proposta!I56</f>
        <v>0</v>
      </c>
      <c r="Z31" s="12">
        <f>Proposta!K56</f>
        <v>0</v>
      </c>
      <c r="AA31" s="12" t="b">
        <f t="shared" si="4"/>
        <v>0</v>
      </c>
      <c r="AC31" s="14"/>
      <c r="AD31" s="11"/>
      <c r="AE31" s="11"/>
      <c r="AF31" s="38"/>
      <c r="AG31" s="12" t="b">
        <f t="shared" si="5"/>
        <v>0</v>
      </c>
      <c r="AH31" s="13"/>
      <c r="AI31" s="12"/>
      <c r="AJ31" s="34"/>
      <c r="AK31" s="12"/>
      <c r="AL31" s="12"/>
      <c r="AR31" s="158"/>
      <c r="AS31" s="6"/>
      <c r="AT31" s="175">
        <f>'Relatório final.'!L49</f>
        <v>0</v>
      </c>
      <c r="AU31" s="176" t="e">
        <f t="shared" si="8"/>
        <v>#N/A</v>
      </c>
      <c r="AV31" s="177">
        <f>'Relatório final.'!G49</f>
        <v>0</v>
      </c>
      <c r="AW31" s="178" t="e">
        <f t="shared" si="9"/>
        <v>#N/A</v>
      </c>
      <c r="AX31" s="172">
        <f t="shared" si="10"/>
        <v>0</v>
      </c>
    </row>
    <row r="32" spans="8:50" ht="24" customHeight="1" x14ac:dyDescent="0.25">
      <c r="H32" s="158"/>
      <c r="I32" s="6"/>
      <c r="J32" s="152">
        <f>Proposta!L57</f>
        <v>0</v>
      </c>
      <c r="K32" s="8" t="e">
        <f t="shared" si="11"/>
        <v>#N/A</v>
      </c>
      <c r="L32" s="153">
        <f>Proposta!G57</f>
        <v>0</v>
      </c>
      <c r="M32" s="168" t="e">
        <f t="shared" si="0"/>
        <v>#N/A</v>
      </c>
      <c r="N32" s="157">
        <f t="shared" si="1"/>
        <v>0</v>
      </c>
      <c r="O32" s="14"/>
      <c r="P32" s="14"/>
      <c r="Q32" s="14"/>
      <c r="S32" s="11">
        <f>Proposta!H57</f>
        <v>0</v>
      </c>
      <c r="T32" s="6">
        <f>Proposta!J57</f>
        <v>0</v>
      </c>
      <c r="U32" s="38">
        <f>Proposta!A57</f>
        <v>0</v>
      </c>
      <c r="V32" s="12" t="b">
        <f t="shared" si="2"/>
        <v>0</v>
      </c>
      <c r="W32" s="13">
        <f>SUM(Proposta!G57)*24</f>
        <v>0</v>
      </c>
      <c r="X32" s="12" t="str">
        <f t="shared" si="3"/>
        <v>0</v>
      </c>
      <c r="Y32" s="34">
        <f>Proposta!I57</f>
        <v>0</v>
      </c>
      <c r="Z32" s="12">
        <f>Proposta!K57</f>
        <v>0</v>
      </c>
      <c r="AA32" s="12" t="b">
        <f t="shared" si="4"/>
        <v>0</v>
      </c>
      <c r="AC32" s="14"/>
      <c r="AD32" s="11"/>
      <c r="AE32" s="11"/>
      <c r="AF32" s="38"/>
      <c r="AG32" s="12" t="b">
        <f t="shared" si="5"/>
        <v>0</v>
      </c>
      <c r="AH32" s="13"/>
      <c r="AI32" s="12"/>
      <c r="AJ32" s="34"/>
      <c r="AK32" s="12"/>
      <c r="AL32" s="12"/>
      <c r="AR32" s="158"/>
      <c r="AS32" s="6"/>
      <c r="AT32" s="175">
        <f>'Relatório final.'!L50</f>
        <v>0</v>
      </c>
      <c r="AU32" s="176" t="e">
        <f t="shared" si="8"/>
        <v>#N/A</v>
      </c>
      <c r="AV32" s="177">
        <f>'Relatório final.'!G50</f>
        <v>0</v>
      </c>
      <c r="AW32" s="178" t="e">
        <f t="shared" si="9"/>
        <v>#N/A</v>
      </c>
      <c r="AX32" s="172">
        <f t="shared" si="10"/>
        <v>0</v>
      </c>
    </row>
    <row r="33" spans="8:50" ht="24" customHeight="1" x14ac:dyDescent="0.25">
      <c r="H33" s="158"/>
      <c r="I33" s="6"/>
      <c r="J33" s="152">
        <f>Proposta!L58</f>
        <v>0</v>
      </c>
      <c r="K33" s="8" t="e">
        <f t="shared" si="11"/>
        <v>#N/A</v>
      </c>
      <c r="L33" s="153">
        <f>Proposta!G58</f>
        <v>0</v>
      </c>
      <c r="M33" s="168" t="e">
        <f t="shared" si="0"/>
        <v>#N/A</v>
      </c>
      <c r="N33" s="157">
        <f t="shared" si="1"/>
        <v>0</v>
      </c>
      <c r="O33" s="14"/>
      <c r="P33" s="14"/>
      <c r="Q33" s="14"/>
      <c r="S33" s="11">
        <f>Proposta!H58</f>
        <v>0</v>
      </c>
      <c r="T33" s="6">
        <f>Proposta!J58</f>
        <v>0</v>
      </c>
      <c r="U33" s="38">
        <f>Proposta!A58</f>
        <v>0</v>
      </c>
      <c r="V33" s="12" t="b">
        <f t="shared" si="2"/>
        <v>0</v>
      </c>
      <c r="W33" s="13">
        <f>SUM(Proposta!G58)*24</f>
        <v>0</v>
      </c>
      <c r="X33" s="12" t="str">
        <f t="shared" si="3"/>
        <v>0</v>
      </c>
      <c r="Y33" s="34">
        <f>Proposta!I58</f>
        <v>0</v>
      </c>
      <c r="Z33" s="12">
        <f>Proposta!K58</f>
        <v>0</v>
      </c>
      <c r="AA33" s="12" t="b">
        <f t="shared" si="4"/>
        <v>0</v>
      </c>
      <c r="AC33" s="14"/>
      <c r="AD33" s="11">
        <f>'Relatório final.'!B41</f>
        <v>0</v>
      </c>
      <c r="AE33" s="11">
        <f>'Relatório final.'!J41</f>
        <v>0</v>
      </c>
      <c r="AF33" s="38">
        <f>Proposta!L59</f>
        <v>0</v>
      </c>
      <c r="AG33" s="12" t="b">
        <f t="shared" si="5"/>
        <v>0</v>
      </c>
      <c r="AH33" s="13">
        <f>'Relatório final.'!G41*24</f>
        <v>0</v>
      </c>
      <c r="AI33" s="12" t="str">
        <f t="shared" si="6"/>
        <v>0</v>
      </c>
      <c r="AJ33" s="34">
        <f>'Relatório final.'!I41</f>
        <v>0</v>
      </c>
      <c r="AK33" s="12">
        <f>'Relatório final.'!K41</f>
        <v>0</v>
      </c>
      <c r="AL33" s="12" t="b">
        <f t="shared" si="7"/>
        <v>0</v>
      </c>
      <c r="AR33" s="158"/>
      <c r="AS33" s="6"/>
      <c r="AT33" s="175">
        <f>'Relatório final.'!L51</f>
        <v>0</v>
      </c>
      <c r="AU33" s="176" t="e">
        <f t="shared" si="8"/>
        <v>#N/A</v>
      </c>
      <c r="AV33" s="177">
        <f>'Relatório final.'!G51</f>
        <v>0</v>
      </c>
      <c r="AW33" s="178" t="e">
        <f t="shared" si="9"/>
        <v>#N/A</v>
      </c>
      <c r="AX33" s="172">
        <f t="shared" si="10"/>
        <v>0</v>
      </c>
    </row>
    <row r="34" spans="8:50" ht="24" customHeight="1" x14ac:dyDescent="0.25">
      <c r="H34" s="158"/>
      <c r="I34" s="6"/>
      <c r="J34" s="152">
        <f>Proposta!L59</f>
        <v>0</v>
      </c>
      <c r="K34" s="8" t="e">
        <f t="shared" si="11"/>
        <v>#N/A</v>
      </c>
      <c r="L34" s="153">
        <f>Proposta!G59</f>
        <v>0</v>
      </c>
      <c r="M34" s="168" t="e">
        <f t="shared" si="0"/>
        <v>#N/A</v>
      </c>
      <c r="N34" s="157">
        <f t="shared" si="1"/>
        <v>0</v>
      </c>
      <c r="O34" s="14"/>
      <c r="P34" s="14"/>
      <c r="Q34" s="14"/>
      <c r="S34" s="11">
        <f>Proposta!H59</f>
        <v>0</v>
      </c>
      <c r="T34" s="6">
        <f>Proposta!J59</f>
        <v>0</v>
      </c>
      <c r="U34" s="38">
        <f>Proposta!A59</f>
        <v>0</v>
      </c>
      <c r="V34" s="12" t="b">
        <f t="shared" si="2"/>
        <v>0</v>
      </c>
      <c r="W34" s="13">
        <f>SUM(Proposta!G59)*24</f>
        <v>0</v>
      </c>
      <c r="X34" s="12" t="str">
        <f t="shared" si="3"/>
        <v>0</v>
      </c>
      <c r="Y34" s="34">
        <f>Proposta!I59</f>
        <v>0</v>
      </c>
      <c r="Z34" s="12">
        <f>Proposta!K59</f>
        <v>0</v>
      </c>
      <c r="AA34" s="12" t="b">
        <f t="shared" si="4"/>
        <v>0</v>
      </c>
      <c r="AC34" s="14"/>
      <c r="AD34" s="11">
        <f>'Relatório final.'!B42</f>
        <v>0</v>
      </c>
      <c r="AE34" s="11">
        <f>'Relatório final.'!J42</f>
        <v>0</v>
      </c>
      <c r="AF34" s="38">
        <f>Proposta!L60</f>
        <v>0</v>
      </c>
      <c r="AG34" s="12" t="b">
        <f t="shared" si="5"/>
        <v>0</v>
      </c>
      <c r="AH34" s="13">
        <f>'Relatório final.'!G42*24</f>
        <v>0</v>
      </c>
      <c r="AI34" s="12" t="str">
        <f t="shared" si="6"/>
        <v>0</v>
      </c>
      <c r="AJ34" s="34">
        <f>'Relatório final.'!I42</f>
        <v>0</v>
      </c>
      <c r="AK34" s="12">
        <f>'Relatório final.'!K42</f>
        <v>0</v>
      </c>
      <c r="AL34" s="12" t="b">
        <f t="shared" si="7"/>
        <v>0</v>
      </c>
      <c r="AR34" s="158"/>
      <c r="AS34" s="6"/>
      <c r="AT34" s="175">
        <f>'Relatório final.'!L52</f>
        <v>0</v>
      </c>
      <c r="AU34" s="176" t="e">
        <f t="shared" si="8"/>
        <v>#N/A</v>
      </c>
      <c r="AV34" s="177">
        <f>'Relatório final.'!G52</f>
        <v>0</v>
      </c>
      <c r="AW34" s="178" t="e">
        <f t="shared" si="9"/>
        <v>#N/A</v>
      </c>
      <c r="AX34" s="172">
        <f t="shared" si="10"/>
        <v>0</v>
      </c>
    </row>
    <row r="35" spans="8:50" ht="24" customHeight="1" x14ac:dyDescent="0.25">
      <c r="H35" s="158"/>
      <c r="I35" s="6"/>
      <c r="J35" s="152">
        <f>Proposta!L60</f>
        <v>0</v>
      </c>
      <c r="K35" s="8" t="e">
        <f t="shared" si="11"/>
        <v>#N/A</v>
      </c>
      <c r="L35" s="153">
        <f>Proposta!G60</f>
        <v>0</v>
      </c>
      <c r="M35" s="168" t="e">
        <f t="shared" si="0"/>
        <v>#N/A</v>
      </c>
      <c r="N35" s="157">
        <f t="shared" si="1"/>
        <v>0</v>
      </c>
      <c r="O35" s="14"/>
      <c r="P35" s="14"/>
      <c r="Q35" s="14"/>
      <c r="S35" s="11">
        <f>Proposta!H60</f>
        <v>0</v>
      </c>
      <c r="T35" s="6">
        <f>Proposta!J60</f>
        <v>0</v>
      </c>
      <c r="U35" s="38">
        <f>Proposta!A60</f>
        <v>0</v>
      </c>
      <c r="V35" s="12" t="b">
        <f t="shared" si="2"/>
        <v>0</v>
      </c>
      <c r="W35" s="13">
        <f>SUM(Proposta!G60)*24</f>
        <v>0</v>
      </c>
      <c r="X35" s="12" t="str">
        <f t="shared" si="3"/>
        <v>0</v>
      </c>
      <c r="Y35" s="34">
        <f>Proposta!I60</f>
        <v>0</v>
      </c>
      <c r="Z35" s="12">
        <f>Proposta!K60</f>
        <v>0</v>
      </c>
      <c r="AA35" s="12" t="b">
        <f t="shared" si="4"/>
        <v>0</v>
      </c>
      <c r="AC35" s="14"/>
      <c r="AD35" s="11">
        <f>'Relatório final.'!B43</f>
        <v>0</v>
      </c>
      <c r="AE35" s="11">
        <f>'Relatório final.'!J43</f>
        <v>0</v>
      </c>
      <c r="AF35" s="38">
        <f>Proposta!L61</f>
        <v>0</v>
      </c>
      <c r="AG35" s="12" t="b">
        <f t="shared" si="5"/>
        <v>0</v>
      </c>
      <c r="AH35" s="13">
        <f>'Relatório final.'!G43*24</f>
        <v>0</v>
      </c>
      <c r="AI35" s="12" t="str">
        <f t="shared" si="6"/>
        <v>0</v>
      </c>
      <c r="AJ35" s="34">
        <f>'Relatório final.'!I43</f>
        <v>0</v>
      </c>
      <c r="AK35" s="12">
        <f>'Relatório final.'!K43</f>
        <v>0</v>
      </c>
      <c r="AL35" s="12" t="b">
        <f t="shared" si="7"/>
        <v>0</v>
      </c>
      <c r="AR35" s="158"/>
      <c r="AS35" s="6"/>
      <c r="AT35" s="175">
        <f>'Relatório final.'!L53</f>
        <v>0</v>
      </c>
      <c r="AU35" s="176" t="e">
        <f t="shared" si="8"/>
        <v>#N/A</v>
      </c>
      <c r="AV35" s="177">
        <f>'Relatório final.'!G53</f>
        <v>0</v>
      </c>
      <c r="AW35" s="178" t="e">
        <f t="shared" si="9"/>
        <v>#N/A</v>
      </c>
      <c r="AX35" s="172">
        <f t="shared" si="10"/>
        <v>0</v>
      </c>
    </row>
    <row r="36" spans="8:50" ht="24" customHeight="1" x14ac:dyDescent="0.25">
      <c r="H36" s="158"/>
      <c r="I36" s="6"/>
      <c r="J36" s="152">
        <f>Proposta!L61</f>
        <v>0</v>
      </c>
      <c r="K36" s="8" t="e">
        <f t="shared" si="11"/>
        <v>#N/A</v>
      </c>
      <c r="L36" s="153">
        <f>Proposta!G61</f>
        <v>0</v>
      </c>
      <c r="M36" s="168" t="e">
        <f t="shared" si="0"/>
        <v>#N/A</v>
      </c>
      <c r="N36" s="157">
        <f t="shared" si="1"/>
        <v>0</v>
      </c>
      <c r="O36" s="14"/>
      <c r="P36" s="14"/>
      <c r="Q36" s="14"/>
      <c r="S36" s="11">
        <f>Proposta!H61</f>
        <v>0</v>
      </c>
      <c r="T36" s="6">
        <f>Proposta!J61</f>
        <v>0</v>
      </c>
      <c r="U36" s="38">
        <f>Proposta!A61</f>
        <v>0</v>
      </c>
      <c r="V36" s="12" t="b">
        <f t="shared" si="2"/>
        <v>0</v>
      </c>
      <c r="W36" s="13">
        <f>SUM(Proposta!G61)*24</f>
        <v>0</v>
      </c>
      <c r="X36" s="12" t="str">
        <f t="shared" si="3"/>
        <v>0</v>
      </c>
      <c r="Y36" s="34">
        <f>Proposta!I61</f>
        <v>0</v>
      </c>
      <c r="Z36" s="12">
        <f>Proposta!K61</f>
        <v>0</v>
      </c>
      <c r="AA36" s="12" t="b">
        <f t="shared" si="4"/>
        <v>0</v>
      </c>
      <c r="AC36" s="14"/>
      <c r="AD36" s="11">
        <f>'Relatório final.'!B44</f>
        <v>0</v>
      </c>
      <c r="AE36" s="11">
        <f>'Relatório final.'!J44</f>
        <v>0</v>
      </c>
      <c r="AF36" s="38">
        <f>Proposta!L62</f>
        <v>0</v>
      </c>
      <c r="AG36" s="12" t="b">
        <f t="shared" si="5"/>
        <v>0</v>
      </c>
      <c r="AH36" s="13">
        <f>'Relatório final.'!G44*24</f>
        <v>0</v>
      </c>
      <c r="AI36" s="12" t="str">
        <f t="shared" si="6"/>
        <v>0</v>
      </c>
      <c r="AJ36" s="34">
        <f>'Relatório final.'!I44</f>
        <v>0</v>
      </c>
      <c r="AK36" s="12">
        <f>'Relatório final.'!K44</f>
        <v>0</v>
      </c>
      <c r="AL36" s="12" t="b">
        <f t="shared" si="7"/>
        <v>0</v>
      </c>
      <c r="AR36" s="158"/>
      <c r="AS36" s="6"/>
      <c r="AT36" s="175">
        <f>'Relatório final.'!L54</f>
        <v>0</v>
      </c>
      <c r="AU36" s="176" t="e">
        <f t="shared" si="8"/>
        <v>#N/A</v>
      </c>
      <c r="AV36" s="177">
        <f>'Relatório final.'!G54</f>
        <v>0</v>
      </c>
      <c r="AW36" s="178" t="e">
        <f t="shared" si="9"/>
        <v>#N/A</v>
      </c>
      <c r="AX36" s="172">
        <f t="shared" si="10"/>
        <v>0</v>
      </c>
    </row>
    <row r="37" spans="8:50" ht="24" customHeight="1" x14ac:dyDescent="0.25">
      <c r="H37" s="158"/>
      <c r="I37" s="6"/>
      <c r="J37" s="152">
        <f>Proposta!L62</f>
        <v>0</v>
      </c>
      <c r="K37" s="8" t="e">
        <f t="shared" si="11"/>
        <v>#N/A</v>
      </c>
      <c r="L37" s="153">
        <f>Proposta!G62</f>
        <v>0</v>
      </c>
      <c r="M37" s="168" t="e">
        <f t="shared" si="0"/>
        <v>#N/A</v>
      </c>
      <c r="N37" s="157">
        <f t="shared" si="1"/>
        <v>0</v>
      </c>
      <c r="O37" s="14"/>
      <c r="P37" s="14"/>
      <c r="Q37" s="14"/>
      <c r="S37" s="11">
        <f>Proposta!H62</f>
        <v>0</v>
      </c>
      <c r="T37" s="6">
        <f>Proposta!J62</f>
        <v>0</v>
      </c>
      <c r="U37" s="38">
        <f>Proposta!A62</f>
        <v>0</v>
      </c>
      <c r="V37" s="12" t="b">
        <f t="shared" si="2"/>
        <v>0</v>
      </c>
      <c r="W37" s="13">
        <f>SUM(Proposta!G62)*24</f>
        <v>0</v>
      </c>
      <c r="X37" s="12" t="str">
        <f t="shared" si="3"/>
        <v>0</v>
      </c>
      <c r="Y37" s="34">
        <f>Proposta!I62</f>
        <v>0</v>
      </c>
      <c r="Z37" s="12">
        <f>Proposta!K62</f>
        <v>0</v>
      </c>
      <c r="AA37" s="12" t="b">
        <f t="shared" si="4"/>
        <v>0</v>
      </c>
      <c r="AC37" s="14"/>
      <c r="AD37" s="11">
        <f>'Relatório final.'!B45</f>
        <v>0</v>
      </c>
      <c r="AE37" s="11">
        <f>'Relatório final.'!J45</f>
        <v>0</v>
      </c>
      <c r="AF37" s="38">
        <f>Proposta!L63</f>
        <v>0</v>
      </c>
      <c r="AG37" s="12" t="b">
        <f t="shared" si="5"/>
        <v>0</v>
      </c>
      <c r="AH37" s="13">
        <f>'Relatório final.'!G45*24</f>
        <v>0</v>
      </c>
      <c r="AI37" s="12" t="str">
        <f t="shared" si="6"/>
        <v>0</v>
      </c>
      <c r="AJ37" s="34">
        <f>'Relatório final.'!I45</f>
        <v>0</v>
      </c>
      <c r="AK37" s="12">
        <f>'Relatório final.'!K45</f>
        <v>0</v>
      </c>
      <c r="AL37" s="12" t="b">
        <f t="shared" si="7"/>
        <v>0</v>
      </c>
      <c r="AR37" s="158"/>
      <c r="AS37" s="6"/>
      <c r="AT37" s="175">
        <f>'Relatório final.'!L55</f>
        <v>0</v>
      </c>
      <c r="AU37" s="176" t="e">
        <f t="shared" si="8"/>
        <v>#N/A</v>
      </c>
      <c r="AV37" s="177">
        <f>'Relatório final.'!G55</f>
        <v>0</v>
      </c>
      <c r="AW37" s="178" t="e">
        <f t="shared" si="9"/>
        <v>#N/A</v>
      </c>
      <c r="AX37" s="172">
        <f t="shared" si="10"/>
        <v>0</v>
      </c>
    </row>
    <row r="38" spans="8:50" ht="24" customHeight="1" x14ac:dyDescent="0.25">
      <c r="H38" s="158"/>
      <c r="I38" s="6"/>
      <c r="J38" s="152">
        <f>Proposta!L63</f>
        <v>0</v>
      </c>
      <c r="K38" s="8" t="e">
        <f t="shared" si="11"/>
        <v>#N/A</v>
      </c>
      <c r="L38" s="153">
        <f>Proposta!G63</f>
        <v>0</v>
      </c>
      <c r="M38" s="168" t="e">
        <f t="shared" si="0"/>
        <v>#N/A</v>
      </c>
      <c r="N38" s="157">
        <f t="shared" si="1"/>
        <v>0</v>
      </c>
      <c r="O38" s="14"/>
      <c r="P38" s="14"/>
      <c r="Q38" s="14"/>
      <c r="S38" s="11">
        <f>Proposta!H63</f>
        <v>0</v>
      </c>
      <c r="T38" s="6">
        <f>Proposta!J63</f>
        <v>0</v>
      </c>
      <c r="U38" s="38">
        <f>Proposta!A63</f>
        <v>0</v>
      </c>
      <c r="V38" s="12" t="b">
        <f t="shared" si="2"/>
        <v>0</v>
      </c>
      <c r="W38" s="13">
        <f>SUM(Proposta!G63)*24</f>
        <v>0</v>
      </c>
      <c r="X38" s="12" t="str">
        <f t="shared" si="3"/>
        <v>0</v>
      </c>
      <c r="Y38" s="34">
        <f>Proposta!I63</f>
        <v>0</v>
      </c>
      <c r="Z38" s="12">
        <f>Proposta!K63</f>
        <v>0</v>
      </c>
      <c r="AA38" s="12" t="b">
        <f t="shared" si="4"/>
        <v>0</v>
      </c>
      <c r="AC38" s="14"/>
      <c r="AD38" s="11">
        <f>'Relatório final.'!B46</f>
        <v>0</v>
      </c>
      <c r="AE38" s="11">
        <f>'Relatório final.'!J46</f>
        <v>0</v>
      </c>
      <c r="AF38" s="38">
        <f>Proposta!L64</f>
        <v>0</v>
      </c>
      <c r="AG38" s="12" t="b">
        <f t="shared" si="5"/>
        <v>0</v>
      </c>
      <c r="AH38" s="13">
        <f>'Relatório final.'!G46*24</f>
        <v>0</v>
      </c>
      <c r="AI38" s="12" t="str">
        <f t="shared" si="6"/>
        <v>0</v>
      </c>
      <c r="AJ38" s="34">
        <f>'Relatório final.'!I46</f>
        <v>0</v>
      </c>
      <c r="AK38" s="12">
        <f>'Relatório final.'!K46</f>
        <v>0</v>
      </c>
      <c r="AL38" s="12" t="b">
        <f t="shared" si="7"/>
        <v>0</v>
      </c>
      <c r="AR38" s="158"/>
      <c r="AS38" s="6"/>
      <c r="AT38" s="175">
        <f>'Relatório final.'!L56</f>
        <v>0</v>
      </c>
      <c r="AU38" s="176" t="e">
        <f t="shared" si="8"/>
        <v>#N/A</v>
      </c>
      <c r="AV38" s="177">
        <f>'Relatório final.'!G56</f>
        <v>0</v>
      </c>
      <c r="AW38" s="178" t="e">
        <f t="shared" si="9"/>
        <v>#N/A</v>
      </c>
      <c r="AX38" s="172">
        <f t="shared" si="10"/>
        <v>0</v>
      </c>
    </row>
    <row r="39" spans="8:50" ht="24" customHeight="1" x14ac:dyDescent="0.25">
      <c r="H39" s="158"/>
      <c r="I39" s="6"/>
      <c r="J39" s="152">
        <f>Proposta!L64</f>
        <v>0</v>
      </c>
      <c r="K39" s="8" t="e">
        <f t="shared" si="11"/>
        <v>#N/A</v>
      </c>
      <c r="L39" s="153">
        <f>Proposta!G64</f>
        <v>0</v>
      </c>
      <c r="M39" s="168" t="e">
        <f t="shared" si="0"/>
        <v>#N/A</v>
      </c>
      <c r="N39" s="157">
        <f t="shared" si="1"/>
        <v>0</v>
      </c>
      <c r="O39" s="14"/>
      <c r="P39" s="14"/>
      <c r="Q39" s="14"/>
      <c r="S39" s="11">
        <f>Proposta!H64</f>
        <v>0</v>
      </c>
      <c r="T39" s="6">
        <f>Proposta!J64</f>
        <v>0</v>
      </c>
      <c r="U39" s="38">
        <f>Proposta!A64</f>
        <v>0</v>
      </c>
      <c r="V39" s="12" t="b">
        <f t="shared" si="2"/>
        <v>0</v>
      </c>
      <c r="W39" s="13">
        <f>SUM(Proposta!G64)*24</f>
        <v>0</v>
      </c>
      <c r="X39" s="12" t="str">
        <f t="shared" si="3"/>
        <v>0</v>
      </c>
      <c r="Y39" s="34">
        <f>Proposta!I64</f>
        <v>0</v>
      </c>
      <c r="Z39" s="12">
        <f>Proposta!K64</f>
        <v>0</v>
      </c>
      <c r="AA39" s="12" t="b">
        <f t="shared" si="4"/>
        <v>0</v>
      </c>
      <c r="AC39" s="14"/>
      <c r="AD39" s="11">
        <f>'Relatório final.'!B47</f>
        <v>0</v>
      </c>
      <c r="AE39" s="11">
        <f>'Relatório final.'!J47</f>
        <v>0</v>
      </c>
      <c r="AF39" s="38">
        <f>Proposta!L65</f>
        <v>0</v>
      </c>
      <c r="AG39" s="12" t="b">
        <f t="shared" si="5"/>
        <v>0</v>
      </c>
      <c r="AH39" s="13">
        <f>'Relatório final.'!G47*24</f>
        <v>0</v>
      </c>
      <c r="AI39" s="12" t="str">
        <f t="shared" si="6"/>
        <v>0</v>
      </c>
      <c r="AJ39" s="34">
        <f>'Relatório final.'!I47</f>
        <v>0</v>
      </c>
      <c r="AK39" s="12">
        <f>'Relatório final.'!K47</f>
        <v>0</v>
      </c>
      <c r="AL39" s="12" t="b">
        <f t="shared" si="7"/>
        <v>0</v>
      </c>
      <c r="AR39" s="158"/>
      <c r="AS39" s="6"/>
      <c r="AT39" s="175">
        <f>'Relatório final.'!L57</f>
        <v>0</v>
      </c>
      <c r="AU39" s="176" t="e">
        <f t="shared" si="8"/>
        <v>#N/A</v>
      </c>
      <c r="AV39" s="177">
        <f>'Relatório final.'!G57</f>
        <v>0</v>
      </c>
      <c r="AW39" s="178" t="e">
        <f t="shared" si="9"/>
        <v>#N/A</v>
      </c>
      <c r="AX39" s="172">
        <f t="shared" si="10"/>
        <v>0</v>
      </c>
    </row>
    <row r="40" spans="8:50" ht="24" customHeight="1" x14ac:dyDescent="0.25">
      <c r="H40" s="158"/>
      <c r="I40" s="6"/>
      <c r="J40" s="152">
        <f>Proposta!L65</f>
        <v>0</v>
      </c>
      <c r="K40" s="8" t="e">
        <f t="shared" si="11"/>
        <v>#N/A</v>
      </c>
      <c r="L40" s="153">
        <f>Proposta!G65</f>
        <v>0</v>
      </c>
      <c r="M40" s="168" t="e">
        <f t="shared" si="0"/>
        <v>#N/A</v>
      </c>
      <c r="N40" s="157">
        <f t="shared" si="1"/>
        <v>0</v>
      </c>
      <c r="O40" s="14"/>
      <c r="P40" s="14"/>
      <c r="Q40" s="14"/>
      <c r="S40" s="11">
        <f>Proposta!H65</f>
        <v>0</v>
      </c>
      <c r="T40" s="6">
        <f>Proposta!J65</f>
        <v>0</v>
      </c>
      <c r="U40" s="38">
        <f>Proposta!A65</f>
        <v>0</v>
      </c>
      <c r="V40" s="12" t="b">
        <f t="shared" si="2"/>
        <v>0</v>
      </c>
      <c r="W40" s="13">
        <f>SUM(Proposta!G65)*24</f>
        <v>0</v>
      </c>
      <c r="X40" s="12" t="str">
        <f t="shared" si="3"/>
        <v>0</v>
      </c>
      <c r="Y40" s="34">
        <f>Proposta!I65</f>
        <v>0</v>
      </c>
      <c r="Z40" s="12">
        <f>Proposta!K65</f>
        <v>0</v>
      </c>
      <c r="AA40" s="12" t="b">
        <f t="shared" si="4"/>
        <v>0</v>
      </c>
      <c r="AC40" s="14"/>
      <c r="AD40" s="11">
        <f>'Relatório final.'!B48</f>
        <v>0</v>
      </c>
      <c r="AE40" s="11">
        <f>'Relatório final.'!J48</f>
        <v>0</v>
      </c>
      <c r="AF40" s="38">
        <f>Proposta!L66</f>
        <v>0</v>
      </c>
      <c r="AG40" s="12" t="b">
        <f t="shared" si="5"/>
        <v>0</v>
      </c>
      <c r="AH40" s="13">
        <f>'Relatório final.'!G48*24</f>
        <v>0</v>
      </c>
      <c r="AI40" s="12" t="str">
        <f t="shared" si="6"/>
        <v>0</v>
      </c>
      <c r="AJ40" s="34">
        <f>'Relatório final.'!I48</f>
        <v>0</v>
      </c>
      <c r="AK40" s="12">
        <f>'Relatório final.'!K48</f>
        <v>0</v>
      </c>
      <c r="AL40" s="12" t="b">
        <f t="shared" si="7"/>
        <v>0</v>
      </c>
      <c r="AR40" s="158"/>
      <c r="AS40" s="6"/>
      <c r="AT40" s="175">
        <f>'Relatório final.'!L58</f>
        <v>0</v>
      </c>
      <c r="AU40" s="176" t="e">
        <f t="shared" si="8"/>
        <v>#N/A</v>
      </c>
      <c r="AV40" s="177">
        <f>'Relatório final.'!G58</f>
        <v>0</v>
      </c>
      <c r="AW40" s="178" t="e">
        <f t="shared" si="9"/>
        <v>#N/A</v>
      </c>
      <c r="AX40" s="172">
        <f t="shared" si="10"/>
        <v>0</v>
      </c>
    </row>
    <row r="41" spans="8:50" ht="24" customHeight="1" x14ac:dyDescent="0.25">
      <c r="H41" s="158"/>
      <c r="I41" s="6"/>
      <c r="J41" s="152">
        <f>Proposta!L66</f>
        <v>0</v>
      </c>
      <c r="K41" s="8" t="e">
        <f t="shared" si="11"/>
        <v>#N/A</v>
      </c>
      <c r="L41" s="153">
        <f>Proposta!G66</f>
        <v>0</v>
      </c>
      <c r="M41" s="168" t="e">
        <f t="shared" si="0"/>
        <v>#N/A</v>
      </c>
      <c r="N41" s="157">
        <f t="shared" si="1"/>
        <v>0</v>
      </c>
      <c r="O41" s="14"/>
      <c r="P41" s="14"/>
      <c r="Q41" s="14"/>
      <c r="S41" s="11">
        <f>Proposta!H66</f>
        <v>0</v>
      </c>
      <c r="T41" s="6">
        <f>Proposta!J66</f>
        <v>0</v>
      </c>
      <c r="U41" s="38">
        <f>Proposta!A66</f>
        <v>0</v>
      </c>
      <c r="V41" s="12" t="b">
        <f t="shared" si="2"/>
        <v>0</v>
      </c>
      <c r="W41" s="13">
        <f>SUM(Proposta!G66)*24</f>
        <v>0</v>
      </c>
      <c r="X41" s="12" t="str">
        <f t="shared" si="3"/>
        <v>0</v>
      </c>
      <c r="Y41" s="34">
        <f>Proposta!I66</f>
        <v>0</v>
      </c>
      <c r="Z41" s="12">
        <f>Proposta!K66</f>
        <v>0</v>
      </c>
      <c r="AA41" s="12" t="b">
        <f t="shared" si="4"/>
        <v>0</v>
      </c>
      <c r="AC41" s="14"/>
      <c r="AD41" s="11">
        <f>'Relatório final.'!B49</f>
        <v>0</v>
      </c>
      <c r="AE41" s="11">
        <f>'Relatório final.'!J49</f>
        <v>0</v>
      </c>
      <c r="AF41" s="38">
        <f>Proposta!L67</f>
        <v>0</v>
      </c>
      <c r="AG41" s="12" t="b">
        <f t="shared" si="5"/>
        <v>0</v>
      </c>
      <c r="AH41" s="13">
        <f>'Relatório final.'!G49*24</f>
        <v>0</v>
      </c>
      <c r="AI41" s="12" t="str">
        <f t="shared" si="6"/>
        <v>0</v>
      </c>
      <c r="AJ41" s="34">
        <f>'Relatório final.'!I49</f>
        <v>0</v>
      </c>
      <c r="AK41" s="12">
        <f>'Relatório final.'!K49</f>
        <v>0</v>
      </c>
      <c r="AL41" s="12" t="b">
        <f t="shared" si="7"/>
        <v>0</v>
      </c>
      <c r="AR41" s="158"/>
      <c r="AS41" s="6"/>
      <c r="AT41" s="175">
        <f>'Relatório final.'!L59</f>
        <v>0</v>
      </c>
      <c r="AU41" s="176" t="e">
        <f t="shared" si="8"/>
        <v>#N/A</v>
      </c>
      <c r="AV41" s="177">
        <f>'Relatório final.'!G59</f>
        <v>0</v>
      </c>
      <c r="AW41" s="178" t="e">
        <f t="shared" si="9"/>
        <v>#N/A</v>
      </c>
      <c r="AX41" s="172">
        <f t="shared" si="10"/>
        <v>0</v>
      </c>
    </row>
    <row r="42" spans="8:50" ht="24" customHeight="1" x14ac:dyDescent="0.25">
      <c r="H42" s="158"/>
      <c r="I42" s="6"/>
      <c r="J42" s="152">
        <f>Proposta!L67</f>
        <v>0</v>
      </c>
      <c r="K42" s="8" t="e">
        <f t="shared" si="11"/>
        <v>#N/A</v>
      </c>
      <c r="L42" s="153">
        <f>Proposta!G67</f>
        <v>0</v>
      </c>
      <c r="M42" s="168" t="e">
        <f t="shared" si="0"/>
        <v>#N/A</v>
      </c>
      <c r="N42" s="157">
        <f t="shared" si="1"/>
        <v>0</v>
      </c>
      <c r="O42" s="14"/>
      <c r="P42" s="14"/>
      <c r="Q42" s="14"/>
      <c r="S42" s="11">
        <f>Proposta!H67</f>
        <v>0</v>
      </c>
      <c r="T42" s="6">
        <f>Proposta!J67</f>
        <v>0</v>
      </c>
      <c r="U42" s="38">
        <f>Proposta!A67</f>
        <v>0</v>
      </c>
      <c r="V42" s="12" t="b">
        <f t="shared" si="2"/>
        <v>0</v>
      </c>
      <c r="W42" s="13">
        <f>SUM(Proposta!G67)*24</f>
        <v>0</v>
      </c>
      <c r="X42" s="12" t="str">
        <f t="shared" si="3"/>
        <v>0</v>
      </c>
      <c r="Y42" s="34">
        <f>Proposta!I67</f>
        <v>0</v>
      </c>
      <c r="Z42" s="12">
        <f>Proposta!K67</f>
        <v>0</v>
      </c>
      <c r="AA42" s="12" t="b">
        <f t="shared" si="4"/>
        <v>0</v>
      </c>
      <c r="AC42" s="14"/>
      <c r="AD42" s="11">
        <f>'Relatório final.'!B50</f>
        <v>0</v>
      </c>
      <c r="AE42" s="11">
        <f>'Relatório final.'!J50</f>
        <v>0</v>
      </c>
      <c r="AF42" s="38">
        <f>Proposta!L68</f>
        <v>0</v>
      </c>
      <c r="AG42" s="12" t="b">
        <f t="shared" si="5"/>
        <v>0</v>
      </c>
      <c r="AH42" s="13">
        <f>'Relatório final.'!G50*24</f>
        <v>0</v>
      </c>
      <c r="AI42" s="12" t="str">
        <f t="shared" si="6"/>
        <v>0</v>
      </c>
      <c r="AJ42" s="34">
        <f>'Relatório final.'!I50</f>
        <v>0</v>
      </c>
      <c r="AK42" s="12">
        <f>'Relatório final.'!K50</f>
        <v>0</v>
      </c>
      <c r="AL42" s="12" t="b">
        <f t="shared" si="7"/>
        <v>0</v>
      </c>
      <c r="AR42" s="158"/>
      <c r="AS42" s="6"/>
      <c r="AT42" s="175">
        <f>'Relatório final.'!L60</f>
        <v>0</v>
      </c>
      <c r="AU42" s="176" t="e">
        <f t="shared" si="8"/>
        <v>#N/A</v>
      </c>
      <c r="AV42" s="177">
        <f>'Relatório final.'!G60</f>
        <v>0</v>
      </c>
      <c r="AW42" s="178" t="e">
        <f t="shared" si="9"/>
        <v>#N/A</v>
      </c>
      <c r="AX42" s="172">
        <f t="shared" si="10"/>
        <v>0</v>
      </c>
    </row>
    <row r="43" spans="8:50" ht="24" customHeight="1" x14ac:dyDescent="0.25">
      <c r="H43" s="158"/>
      <c r="I43" s="6"/>
      <c r="J43" s="152">
        <f>Proposta!L68</f>
        <v>0</v>
      </c>
      <c r="K43" s="8" t="e">
        <f t="shared" si="11"/>
        <v>#N/A</v>
      </c>
      <c r="L43" s="153">
        <f>Proposta!G68</f>
        <v>0</v>
      </c>
      <c r="M43" s="168" t="e">
        <f t="shared" si="0"/>
        <v>#N/A</v>
      </c>
      <c r="N43" s="157">
        <f t="shared" si="1"/>
        <v>0</v>
      </c>
      <c r="O43" s="14"/>
      <c r="P43" s="14"/>
      <c r="Q43" s="14"/>
      <c r="S43" s="11">
        <f>Proposta!H68</f>
        <v>0</v>
      </c>
      <c r="T43" s="6">
        <f>Proposta!J68</f>
        <v>0</v>
      </c>
      <c r="U43" s="38">
        <f>Proposta!A68</f>
        <v>0</v>
      </c>
      <c r="V43" s="12" t="b">
        <f t="shared" si="2"/>
        <v>0</v>
      </c>
      <c r="W43" s="13">
        <f>SUM(Proposta!G68)*24</f>
        <v>0</v>
      </c>
      <c r="X43" s="12" t="str">
        <f t="shared" si="3"/>
        <v>0</v>
      </c>
      <c r="Y43" s="34">
        <f>Proposta!I68</f>
        <v>0</v>
      </c>
      <c r="Z43" s="12">
        <f>Proposta!K68</f>
        <v>0</v>
      </c>
      <c r="AA43" s="12" t="b">
        <f t="shared" si="4"/>
        <v>0</v>
      </c>
      <c r="AC43" s="14"/>
      <c r="AD43" s="11"/>
      <c r="AE43" s="11"/>
      <c r="AF43" s="38"/>
      <c r="AG43" s="12" t="b">
        <f t="shared" si="5"/>
        <v>0</v>
      </c>
      <c r="AH43" s="13"/>
      <c r="AI43" s="12"/>
      <c r="AJ43" s="34"/>
      <c r="AK43" s="12"/>
      <c r="AL43" s="30"/>
      <c r="AR43" s="158"/>
      <c r="AS43" s="6"/>
      <c r="AT43" s="175">
        <f>'Relatório final.'!L61</f>
        <v>0</v>
      </c>
      <c r="AU43" s="176" t="e">
        <f t="shared" si="8"/>
        <v>#N/A</v>
      </c>
      <c r="AV43" s="177">
        <f>'Relatório final.'!G61</f>
        <v>0</v>
      </c>
      <c r="AW43" s="178" t="e">
        <f t="shared" si="9"/>
        <v>#N/A</v>
      </c>
      <c r="AX43" s="172">
        <f t="shared" si="10"/>
        <v>0</v>
      </c>
    </row>
    <row r="44" spans="8:50" ht="29.25" customHeight="1" thickBot="1" x14ac:dyDescent="0.3">
      <c r="H44" s="158"/>
      <c r="I44" s="6"/>
      <c r="J44" s="152">
        <f>Proposta!L69</f>
        <v>0</v>
      </c>
      <c r="K44" s="8" t="e">
        <f t="shared" si="11"/>
        <v>#N/A</v>
      </c>
      <c r="L44" s="153">
        <f>Proposta!G69</f>
        <v>0</v>
      </c>
      <c r="M44" s="168" t="e">
        <f t="shared" si="0"/>
        <v>#N/A</v>
      </c>
      <c r="N44" s="157">
        <f t="shared" si="1"/>
        <v>0</v>
      </c>
      <c r="O44" s="14"/>
      <c r="P44" s="14"/>
      <c r="Q44" s="14"/>
      <c r="S44" s="11">
        <f>Proposta!H69</f>
        <v>0</v>
      </c>
      <c r="T44" s="6">
        <f>Proposta!J69</f>
        <v>0</v>
      </c>
      <c r="U44" s="38">
        <f>Proposta!A69</f>
        <v>0</v>
      </c>
      <c r="V44" s="12" t="b">
        <f t="shared" si="2"/>
        <v>0</v>
      </c>
      <c r="W44" s="13">
        <f>SUM(Proposta!G69)*24</f>
        <v>0</v>
      </c>
      <c r="X44" s="12" t="str">
        <f t="shared" si="3"/>
        <v>0</v>
      </c>
      <c r="Y44" s="34">
        <f>Proposta!I69</f>
        <v>0</v>
      </c>
      <c r="Z44" s="12">
        <f>Proposta!K69</f>
        <v>0</v>
      </c>
      <c r="AA44" s="12" t="b">
        <f t="shared" si="4"/>
        <v>0</v>
      </c>
      <c r="AC44" s="14"/>
      <c r="AD44" s="11">
        <f>'Relatório final.'!B51</f>
        <v>0</v>
      </c>
      <c r="AE44" s="11">
        <f>'Relatório final.'!J51</f>
        <v>0</v>
      </c>
      <c r="AF44" s="38">
        <f>Proposta!L69</f>
        <v>0</v>
      </c>
      <c r="AG44" s="12" t="b">
        <f t="shared" si="5"/>
        <v>0</v>
      </c>
      <c r="AH44" s="13">
        <f>'Relatório final.'!G51*24</f>
        <v>0</v>
      </c>
      <c r="AI44" s="12" t="str">
        <f t="shared" si="6"/>
        <v>0</v>
      </c>
      <c r="AJ44" s="34">
        <f>'Relatório final.'!I51</f>
        <v>0</v>
      </c>
      <c r="AK44" s="12">
        <f>'Relatório final.'!K51</f>
        <v>0</v>
      </c>
      <c r="AL44" s="30" t="b">
        <f t="shared" si="7"/>
        <v>0</v>
      </c>
      <c r="AR44" s="158"/>
      <c r="AS44" s="6"/>
      <c r="AT44" s="175">
        <f>'Relatório final.'!L62</f>
        <v>0</v>
      </c>
      <c r="AU44" s="176" t="e">
        <f t="shared" si="8"/>
        <v>#N/A</v>
      </c>
      <c r="AV44" s="177">
        <f>'Relatório final.'!G62</f>
        <v>0</v>
      </c>
      <c r="AW44" s="178" t="e">
        <f t="shared" si="9"/>
        <v>#N/A</v>
      </c>
      <c r="AX44" s="172">
        <f t="shared" si="10"/>
        <v>0</v>
      </c>
    </row>
    <row r="45" spans="8:50" ht="34.5" customHeight="1" thickBot="1" x14ac:dyDescent="0.3">
      <c r="H45" s="158"/>
      <c r="I45" s="6"/>
      <c r="J45" s="152"/>
      <c r="K45" s="8"/>
      <c r="L45" s="6"/>
      <c r="M45" s="169"/>
      <c r="N45" s="159"/>
      <c r="O45" s="14"/>
      <c r="P45" s="14"/>
      <c r="Q45" s="14"/>
      <c r="S45" s="31"/>
      <c r="T45" s="32"/>
      <c r="U45" s="32"/>
      <c r="V45" s="33"/>
      <c r="W45" s="40" t="s">
        <v>86</v>
      </c>
      <c r="X45" s="39">
        <f>SUM(X4:X44)</f>
        <v>0</v>
      </c>
      <c r="Y45" s="35"/>
      <c r="Z45" s="33"/>
      <c r="AA45" s="49">
        <f>SUM(AA4:AA44)</f>
        <v>0</v>
      </c>
      <c r="AC45" s="14"/>
      <c r="AD45" s="31"/>
      <c r="AE45" s="32"/>
      <c r="AF45" s="32"/>
      <c r="AG45" s="33"/>
      <c r="AH45" s="40" t="s">
        <v>86</v>
      </c>
      <c r="AI45" s="39">
        <f>SUM(AI4:AI44)</f>
        <v>0</v>
      </c>
      <c r="AJ45" s="35"/>
      <c r="AK45" s="33"/>
      <c r="AL45" s="49">
        <f>SUM(AL4:AL44)</f>
        <v>0</v>
      </c>
      <c r="AR45" s="158"/>
      <c r="AS45" s="6"/>
      <c r="AT45" s="152"/>
      <c r="AU45" s="8"/>
      <c r="AV45" s="6"/>
      <c r="AW45" s="169"/>
      <c r="AX45" s="159"/>
    </row>
    <row r="46" spans="8:50" ht="24" customHeight="1" thickBot="1" x14ac:dyDescent="0.3">
      <c r="H46" s="160"/>
      <c r="I46" s="161"/>
      <c r="J46" s="162"/>
      <c r="K46" s="163"/>
      <c r="L46" s="161"/>
      <c r="M46" s="170"/>
      <c r="N46" s="171"/>
      <c r="O46" s="14"/>
      <c r="P46" s="14"/>
      <c r="Q46" s="14"/>
      <c r="S46" s="14"/>
      <c r="T46" s="14"/>
      <c r="U46" s="14"/>
      <c r="V46" s="15"/>
      <c r="W46" s="16"/>
      <c r="X46" s="15"/>
      <c r="Y46" s="36"/>
      <c r="Z46" s="15"/>
      <c r="AC46" s="14"/>
      <c r="AD46" s="14"/>
      <c r="AE46" s="14"/>
      <c r="AF46" s="14"/>
      <c r="AG46" s="15"/>
      <c r="AH46" s="16"/>
      <c r="AI46" s="15"/>
      <c r="AJ46" s="36"/>
      <c r="AK46" s="15"/>
      <c r="AR46" s="160"/>
      <c r="AS46" s="161"/>
      <c r="AT46" s="162"/>
      <c r="AU46" s="163"/>
      <c r="AV46" s="161"/>
      <c r="AW46" s="170"/>
      <c r="AX46" s="171"/>
    </row>
    <row r="47" spans="8:50" ht="29.25" customHeight="1" thickBot="1" x14ac:dyDescent="0.3">
      <c r="H47" s="209" t="s">
        <v>200</v>
      </c>
      <c r="I47" s="210"/>
      <c r="J47" s="210"/>
      <c r="K47" s="210"/>
      <c r="L47" s="210"/>
      <c r="M47" s="211">
        <f>SUM(N4:N46)</f>
        <v>0</v>
      </c>
      <c r="N47" s="212"/>
      <c r="O47" s="14"/>
      <c r="P47" s="14"/>
      <c r="Q47" s="14"/>
      <c r="S47" s="14"/>
      <c r="T47" s="14"/>
      <c r="U47" s="14"/>
      <c r="V47" s="44" t="s">
        <v>87</v>
      </c>
      <c r="W47" s="59">
        <f>Proposta!I70</f>
        <v>0</v>
      </c>
      <c r="X47" s="44" t="s">
        <v>88</v>
      </c>
      <c r="Y47" s="51">
        <f>SUM(W47*20%)</f>
        <v>0</v>
      </c>
      <c r="Z47" s="45" t="s">
        <v>89</v>
      </c>
      <c r="AA47" s="48">
        <f>SUM(Y47+W47)</f>
        <v>0</v>
      </c>
      <c r="AC47" s="14"/>
      <c r="AD47" s="14"/>
      <c r="AE47" s="14"/>
      <c r="AF47" s="14"/>
      <c r="AG47" s="44" t="s">
        <v>87</v>
      </c>
      <c r="AH47" s="57">
        <f>'Relatório final.'!I52</f>
        <v>0</v>
      </c>
      <c r="AI47" s="44" t="s">
        <v>88</v>
      </c>
      <c r="AJ47" s="51">
        <f>SUM(AH47*20%)</f>
        <v>0</v>
      </c>
      <c r="AK47" s="45" t="s">
        <v>89</v>
      </c>
      <c r="AL47" s="58">
        <f>SUM(AJ47+AH47)</f>
        <v>0</v>
      </c>
      <c r="AR47" s="209" t="s">
        <v>200</v>
      </c>
      <c r="AS47" s="210"/>
      <c r="AT47" s="210"/>
      <c r="AU47" s="210"/>
      <c r="AV47" s="210"/>
      <c r="AW47" s="211">
        <f>SUM(AX4:AX46)</f>
        <v>0</v>
      </c>
      <c r="AX47" s="212"/>
    </row>
    <row r="48" spans="8:50" ht="24" customHeight="1" thickBot="1" x14ac:dyDescent="0.3">
      <c r="H48" s="198" t="s">
        <v>200</v>
      </c>
      <c r="I48" s="199"/>
      <c r="J48" s="199"/>
      <c r="K48" s="199"/>
      <c r="L48" s="199"/>
      <c r="M48" s="180"/>
      <c r="N48" s="181">
        <f>M47</f>
        <v>0</v>
      </c>
      <c r="S48" s="14"/>
      <c r="T48" s="14"/>
      <c r="U48" s="14"/>
      <c r="V48" s="41"/>
      <c r="W48" s="42"/>
      <c r="X48" s="41"/>
      <c r="Y48" s="43"/>
      <c r="AC48" s="14"/>
      <c r="AD48" s="14"/>
      <c r="AE48" s="14"/>
      <c r="AF48" s="14"/>
      <c r="AG48" s="41"/>
      <c r="AH48" s="42"/>
      <c r="AI48" s="41"/>
      <c r="AJ48" s="43"/>
      <c r="AR48" s="198" t="s">
        <v>200</v>
      </c>
      <c r="AS48" s="199"/>
      <c r="AT48" s="199"/>
      <c r="AU48" s="199"/>
      <c r="AV48" s="199"/>
      <c r="AW48" s="180"/>
      <c r="AX48" s="181">
        <f>AW47</f>
        <v>0</v>
      </c>
    </row>
    <row r="49" spans="19:38" ht="38.25" customHeight="1" thickBot="1" x14ac:dyDescent="0.3">
      <c r="S49" s="14"/>
      <c r="T49" s="14"/>
      <c r="U49" s="14"/>
      <c r="V49" s="41"/>
      <c r="W49" s="42"/>
      <c r="X49" s="41"/>
      <c r="Y49" s="43"/>
      <c r="Z49" s="47" t="s">
        <v>90</v>
      </c>
      <c r="AA49" s="46">
        <f>W47+X45</f>
        <v>0</v>
      </c>
      <c r="AC49" s="14"/>
      <c r="AD49" s="14"/>
      <c r="AE49" s="14"/>
      <c r="AF49" s="14"/>
      <c r="AG49" s="41"/>
      <c r="AH49" s="42"/>
      <c r="AI49" s="41"/>
      <c r="AJ49" s="43"/>
      <c r="AK49" s="47" t="s">
        <v>90</v>
      </c>
      <c r="AL49" s="46">
        <f>SUM(AI45)</f>
        <v>0</v>
      </c>
    </row>
    <row r="50" spans="19:38" ht="38.25" customHeight="1" thickBot="1" x14ac:dyDescent="0.3">
      <c r="S50" s="14"/>
      <c r="T50" s="14"/>
      <c r="U50" s="14"/>
      <c r="V50" s="15"/>
      <c r="W50" s="16"/>
      <c r="X50" s="15"/>
      <c r="Y50" s="36"/>
      <c r="Z50" s="47" t="s">
        <v>91</v>
      </c>
      <c r="AA50" s="46">
        <f>AA45+Y47</f>
        <v>0</v>
      </c>
      <c r="AC50" s="14"/>
      <c r="AD50" s="14"/>
      <c r="AE50" s="14"/>
      <c r="AF50" s="14"/>
      <c r="AG50" s="15"/>
      <c r="AH50" s="16"/>
      <c r="AI50" s="15"/>
      <c r="AJ50" s="36"/>
      <c r="AK50" s="47" t="s">
        <v>91</v>
      </c>
      <c r="AL50" s="46">
        <f>AL45+AJ47</f>
        <v>0</v>
      </c>
    </row>
    <row r="51" spans="19:38" ht="36" customHeight="1" thickBot="1" x14ac:dyDescent="0.3">
      <c r="S51" s="14"/>
      <c r="T51" s="14"/>
      <c r="U51" s="14"/>
      <c r="V51" s="15"/>
      <c r="W51" s="16"/>
      <c r="X51" s="15"/>
      <c r="Y51" s="36"/>
      <c r="Z51" s="50" t="s">
        <v>92</v>
      </c>
      <c r="AA51" s="46">
        <f>SUM(AA50+AA49)</f>
        <v>0</v>
      </c>
      <c r="AC51" s="14"/>
      <c r="AD51" s="14"/>
      <c r="AE51" s="14"/>
      <c r="AF51" s="14"/>
      <c r="AG51" s="15"/>
      <c r="AH51" s="16"/>
      <c r="AI51" s="15"/>
      <c r="AJ51" s="36"/>
      <c r="AK51" s="50" t="s">
        <v>92</v>
      </c>
      <c r="AL51" s="46">
        <f>SUM(AL50+AL49)</f>
        <v>0</v>
      </c>
    </row>
    <row r="52" spans="19:38" ht="24" customHeight="1" x14ac:dyDescent="0.25">
      <c r="S52" s="14"/>
      <c r="T52" s="14"/>
      <c r="U52" s="14"/>
      <c r="V52" s="15"/>
      <c r="W52" s="16"/>
      <c r="X52" s="15"/>
      <c r="Y52" s="36"/>
      <c r="Z52" s="15"/>
      <c r="AD52" s="14"/>
      <c r="AE52" s="14"/>
      <c r="AF52" s="14"/>
      <c r="AG52" s="15"/>
      <c r="AH52" s="16"/>
      <c r="AI52" s="15"/>
      <c r="AJ52" s="36"/>
      <c r="AK52" s="15"/>
    </row>
    <row r="53" spans="19:38" ht="24" customHeight="1" x14ac:dyDescent="0.25">
      <c r="S53" s="14"/>
      <c r="T53" s="14"/>
      <c r="U53" s="14"/>
      <c r="V53" s="15"/>
      <c r="W53" s="16"/>
      <c r="X53" s="15"/>
      <c r="Y53" s="36"/>
      <c r="Z53" s="15"/>
      <c r="AD53" s="14"/>
      <c r="AE53" s="14"/>
      <c r="AF53" s="14"/>
      <c r="AG53" s="15"/>
      <c r="AH53" s="16"/>
      <c r="AI53" s="15"/>
      <c r="AJ53" s="36"/>
      <c r="AK53" s="15"/>
    </row>
    <row r="54" spans="19:38" ht="24" customHeight="1" x14ac:dyDescent="0.25">
      <c r="S54" s="14"/>
      <c r="T54" s="14"/>
      <c r="U54" s="14"/>
      <c r="V54" s="15"/>
      <c r="W54" s="16"/>
      <c r="X54" s="15"/>
      <c r="Y54" s="36"/>
      <c r="Z54" s="15"/>
      <c r="AD54" s="14"/>
      <c r="AE54" s="14"/>
      <c r="AF54" s="14"/>
      <c r="AG54" s="15"/>
      <c r="AH54" s="16"/>
      <c r="AI54" s="15"/>
      <c r="AJ54" s="36"/>
      <c r="AK54" s="15"/>
    </row>
    <row r="55" spans="19:38" ht="24" customHeight="1" x14ac:dyDescent="0.25">
      <c r="S55" s="14"/>
      <c r="T55" s="14"/>
      <c r="U55" s="14"/>
      <c r="V55" s="15"/>
      <c r="W55" s="16"/>
      <c r="X55" s="15"/>
      <c r="Y55" s="36"/>
      <c r="Z55" s="15"/>
      <c r="AD55" s="14"/>
      <c r="AE55" s="14"/>
      <c r="AF55" s="14"/>
      <c r="AG55" s="15"/>
      <c r="AH55" s="16"/>
      <c r="AI55" s="15"/>
      <c r="AJ55" s="36"/>
      <c r="AK55" s="15"/>
    </row>
    <row r="56" spans="19:38" ht="24" customHeight="1" x14ac:dyDescent="0.25">
      <c r="S56" s="14"/>
      <c r="T56" s="14"/>
      <c r="U56" s="14"/>
      <c r="V56" s="15"/>
      <c r="W56" s="16"/>
      <c r="X56" s="15"/>
      <c r="Y56" s="36"/>
      <c r="Z56" s="15"/>
      <c r="AD56" s="14"/>
      <c r="AE56" s="14"/>
      <c r="AF56" s="14"/>
      <c r="AG56" s="15"/>
      <c r="AH56" s="16"/>
      <c r="AI56" s="15"/>
      <c r="AJ56" s="36"/>
      <c r="AK56" s="15"/>
    </row>
    <row r="57" spans="19:38" ht="24" customHeight="1" x14ac:dyDescent="0.25">
      <c r="S57" s="14"/>
      <c r="T57" s="14"/>
      <c r="U57" s="14"/>
      <c r="V57" s="15"/>
      <c r="W57" s="16"/>
      <c r="X57" s="15"/>
      <c r="Y57" s="36"/>
      <c r="Z57" s="15"/>
      <c r="AD57" s="14"/>
      <c r="AE57" s="14"/>
      <c r="AF57" s="14"/>
      <c r="AG57" s="15"/>
      <c r="AH57" s="16"/>
      <c r="AI57" s="15"/>
      <c r="AJ57" s="36"/>
      <c r="AK57" s="15"/>
    </row>
    <row r="58" spans="19:38" ht="24" customHeight="1" x14ac:dyDescent="0.25">
      <c r="S58" s="14"/>
      <c r="T58" s="14"/>
      <c r="U58" s="14"/>
      <c r="V58" s="15"/>
      <c r="W58" s="16"/>
      <c r="X58" s="15"/>
      <c r="Y58" s="36"/>
      <c r="Z58" s="15"/>
      <c r="AD58" s="14"/>
      <c r="AE58" s="14"/>
      <c r="AF58" s="14"/>
      <c r="AG58" s="15"/>
      <c r="AH58" s="16"/>
      <c r="AI58" s="15"/>
      <c r="AJ58" s="36"/>
      <c r="AK58" s="15"/>
    </row>
    <row r="59" spans="19:38" ht="24" customHeight="1" x14ac:dyDescent="0.25">
      <c r="S59" s="14"/>
      <c r="T59" s="14"/>
      <c r="U59" s="14"/>
      <c r="V59" s="15"/>
      <c r="W59" s="16"/>
      <c r="X59" s="15"/>
      <c r="Y59" s="36"/>
      <c r="Z59" s="15"/>
      <c r="AD59" s="14"/>
      <c r="AE59" s="14"/>
      <c r="AF59" s="14"/>
      <c r="AG59" s="15"/>
      <c r="AH59" s="16"/>
      <c r="AI59" s="15"/>
      <c r="AJ59" s="36"/>
      <c r="AK59" s="15"/>
    </row>
    <row r="60" spans="19:38" ht="24" customHeight="1" x14ac:dyDescent="0.25">
      <c r="S60" s="14"/>
      <c r="T60" s="14"/>
      <c r="U60" s="14"/>
      <c r="V60" s="15"/>
      <c r="W60" s="16"/>
      <c r="X60" s="15"/>
      <c r="Y60" s="36"/>
      <c r="Z60" s="15"/>
      <c r="AD60" s="14"/>
      <c r="AE60" s="14"/>
      <c r="AF60" s="14"/>
      <c r="AG60" s="15"/>
      <c r="AH60" s="16"/>
      <c r="AI60" s="15"/>
      <c r="AJ60" s="36"/>
      <c r="AK60" s="15"/>
    </row>
    <row r="61" spans="19:38" ht="24" customHeight="1" x14ac:dyDescent="0.25">
      <c r="S61" s="14"/>
      <c r="T61" s="14"/>
      <c r="U61" s="14"/>
      <c r="V61" s="15"/>
      <c r="W61" s="16"/>
      <c r="X61" s="15"/>
      <c r="Y61" s="36"/>
      <c r="Z61" s="15"/>
      <c r="AD61" s="14"/>
      <c r="AE61" s="14"/>
      <c r="AF61" s="14"/>
      <c r="AG61" s="15"/>
      <c r="AH61" s="16"/>
      <c r="AI61" s="15"/>
      <c r="AJ61" s="36"/>
      <c r="AK61" s="15"/>
    </row>
    <row r="62" spans="19:38" ht="24" customHeight="1" x14ac:dyDescent="0.25">
      <c r="S62" s="14"/>
      <c r="T62" s="14"/>
      <c r="U62" s="14"/>
      <c r="V62" s="15"/>
      <c r="W62" s="16"/>
      <c r="X62" s="15"/>
      <c r="Y62" s="36"/>
      <c r="Z62" s="15"/>
      <c r="AD62" s="14"/>
      <c r="AE62" s="14"/>
      <c r="AF62" s="14"/>
      <c r="AG62" s="15"/>
      <c r="AH62" s="16"/>
      <c r="AI62" s="15"/>
      <c r="AJ62" s="36"/>
      <c r="AK62" s="15"/>
    </row>
    <row r="63" spans="19:38" ht="24" customHeight="1" x14ac:dyDescent="0.25">
      <c r="S63" s="14"/>
      <c r="T63" s="14"/>
      <c r="U63" s="14"/>
      <c r="V63" s="15"/>
      <c r="W63" s="16"/>
      <c r="X63" s="15"/>
      <c r="Y63" s="36"/>
      <c r="Z63" s="15"/>
      <c r="AD63" s="14"/>
      <c r="AE63" s="14"/>
      <c r="AF63" s="14"/>
      <c r="AG63" s="15"/>
      <c r="AH63" s="16"/>
      <c r="AI63" s="15"/>
      <c r="AJ63" s="36"/>
      <c r="AK63" s="15"/>
    </row>
    <row r="64" spans="19:38" ht="24" customHeight="1" x14ac:dyDescent="0.25">
      <c r="S64" s="14"/>
      <c r="T64" s="14"/>
      <c r="U64" s="14"/>
      <c r="V64" s="15"/>
      <c r="W64" s="16"/>
      <c r="X64" s="15"/>
      <c r="Y64" s="36"/>
      <c r="Z64" s="15"/>
      <c r="AD64" s="14"/>
      <c r="AE64" s="14"/>
      <c r="AF64" s="14"/>
      <c r="AG64" s="15"/>
      <c r="AH64" s="16"/>
      <c r="AI64" s="15"/>
      <c r="AJ64" s="36"/>
      <c r="AK64" s="15"/>
    </row>
    <row r="65" spans="19:37" ht="24" customHeight="1" x14ac:dyDescent="0.25">
      <c r="S65" s="14"/>
      <c r="T65" s="14"/>
      <c r="U65" s="14"/>
      <c r="V65" s="15"/>
      <c r="W65" s="16"/>
      <c r="X65" s="15"/>
      <c r="Y65" s="36"/>
      <c r="Z65" s="15"/>
      <c r="AD65" s="14"/>
      <c r="AE65" s="14"/>
      <c r="AF65" s="14"/>
      <c r="AG65" s="15"/>
      <c r="AH65" s="16"/>
      <c r="AI65" s="15"/>
      <c r="AJ65" s="36"/>
      <c r="AK65" s="15"/>
    </row>
    <row r="66" spans="19:37" ht="24" customHeight="1" x14ac:dyDescent="0.25">
      <c r="S66" s="14"/>
      <c r="T66" s="14"/>
      <c r="U66" s="14"/>
      <c r="V66" s="15"/>
      <c r="W66" s="16"/>
      <c r="X66" s="15"/>
      <c r="Y66" s="36"/>
      <c r="Z66" s="15"/>
      <c r="AD66" s="14"/>
      <c r="AE66" s="14"/>
      <c r="AF66" s="14"/>
      <c r="AG66" s="15"/>
      <c r="AH66" s="16"/>
      <c r="AI66" s="15"/>
      <c r="AJ66" s="36"/>
      <c r="AK66" s="15"/>
    </row>
    <row r="67" spans="19:37" ht="24" customHeight="1" x14ac:dyDescent="0.25">
      <c r="S67" s="14"/>
      <c r="T67" s="14"/>
      <c r="U67" s="14"/>
      <c r="V67" s="15"/>
      <c r="W67" s="16"/>
      <c r="X67" s="15"/>
      <c r="Y67" s="36"/>
      <c r="Z67" s="15"/>
      <c r="AD67" s="14"/>
      <c r="AE67" s="14"/>
      <c r="AF67" s="14"/>
      <c r="AG67" s="15"/>
      <c r="AH67" s="16"/>
      <c r="AI67" s="15"/>
      <c r="AJ67" s="36"/>
      <c r="AK67" s="15"/>
    </row>
    <row r="68" spans="19:37" ht="24" customHeight="1" x14ac:dyDescent="0.25">
      <c r="S68" s="14"/>
      <c r="T68" s="14"/>
      <c r="U68" s="14"/>
      <c r="V68" s="15"/>
      <c r="W68" s="16"/>
      <c r="X68" s="15"/>
      <c r="Y68" s="36"/>
      <c r="Z68" s="15"/>
      <c r="AD68" s="14"/>
      <c r="AE68" s="14"/>
      <c r="AF68" s="14"/>
      <c r="AG68" s="15"/>
      <c r="AH68" s="16"/>
      <c r="AI68" s="15"/>
      <c r="AJ68" s="36"/>
      <c r="AK68" s="15"/>
    </row>
    <row r="69" spans="19:37" ht="24" customHeight="1" x14ac:dyDescent="0.25">
      <c r="S69" s="14"/>
      <c r="T69" s="14"/>
      <c r="U69" s="14"/>
      <c r="V69" s="15"/>
      <c r="W69" s="16"/>
      <c r="X69" s="15"/>
      <c r="Y69" s="36"/>
      <c r="Z69" s="15"/>
      <c r="AD69" s="14"/>
      <c r="AE69" s="14"/>
      <c r="AF69" s="14"/>
      <c r="AG69" s="15"/>
      <c r="AH69" s="16"/>
      <c r="AI69" s="15"/>
      <c r="AJ69" s="36"/>
      <c r="AK69" s="15"/>
    </row>
    <row r="70" spans="19:37" ht="24" customHeight="1" x14ac:dyDescent="0.25">
      <c r="S70" s="14"/>
      <c r="T70" s="14"/>
      <c r="U70" s="14"/>
      <c r="V70" s="15"/>
      <c r="W70" s="16"/>
      <c r="X70" s="15"/>
      <c r="Y70" s="36"/>
      <c r="Z70" s="15"/>
      <c r="AD70" s="14"/>
      <c r="AE70" s="14"/>
      <c r="AF70" s="14"/>
      <c r="AG70" s="15"/>
      <c r="AH70" s="16"/>
      <c r="AI70" s="15"/>
      <c r="AJ70" s="36"/>
      <c r="AK70" s="15"/>
    </row>
    <row r="71" spans="19:37" ht="24" customHeight="1" x14ac:dyDescent="0.25">
      <c r="S71" s="14"/>
      <c r="T71" s="14"/>
      <c r="U71" s="14"/>
      <c r="V71" s="15"/>
      <c r="W71" s="16"/>
      <c r="X71" s="15"/>
      <c r="Y71" s="36"/>
      <c r="Z71" s="15"/>
      <c r="AD71" s="14"/>
      <c r="AE71" s="14"/>
      <c r="AF71" s="14"/>
      <c r="AG71" s="15"/>
      <c r="AH71" s="16"/>
      <c r="AI71" s="15"/>
      <c r="AJ71" s="36"/>
      <c r="AK71" s="15"/>
    </row>
    <row r="72" spans="19:37" ht="24" customHeight="1" x14ac:dyDescent="0.25">
      <c r="S72" s="14"/>
      <c r="T72" s="14"/>
      <c r="U72" s="14"/>
      <c r="V72" s="15"/>
      <c r="W72" s="16"/>
      <c r="X72" s="15"/>
      <c r="Y72" s="36"/>
      <c r="Z72" s="15"/>
      <c r="AD72" s="14"/>
      <c r="AE72" s="14"/>
      <c r="AF72" s="14"/>
      <c r="AG72" s="15"/>
      <c r="AH72" s="16"/>
      <c r="AI72" s="15"/>
      <c r="AJ72" s="36"/>
      <c r="AK72" s="15"/>
    </row>
    <row r="73" spans="19:37" ht="24" customHeight="1" x14ac:dyDescent="0.25">
      <c r="S73" s="14"/>
      <c r="T73" s="14"/>
      <c r="U73" s="14"/>
      <c r="V73" s="15"/>
      <c r="W73" s="16"/>
      <c r="X73" s="15"/>
      <c r="Y73" s="36"/>
      <c r="Z73" s="15"/>
      <c r="AD73" s="14"/>
      <c r="AE73" s="14"/>
      <c r="AF73" s="14"/>
      <c r="AG73" s="15"/>
      <c r="AH73" s="16"/>
      <c r="AI73" s="15"/>
      <c r="AJ73" s="36"/>
      <c r="AK73" s="15"/>
    </row>
    <row r="74" spans="19:37" ht="24" customHeight="1" x14ac:dyDescent="0.25">
      <c r="S74" s="14"/>
      <c r="T74" s="14"/>
      <c r="U74" s="14"/>
      <c r="V74" s="15"/>
      <c r="W74" s="16"/>
      <c r="X74" s="15"/>
      <c r="Y74" s="36"/>
      <c r="Z74" s="15"/>
      <c r="AD74" s="14"/>
      <c r="AE74" s="14"/>
      <c r="AF74" s="14"/>
      <c r="AG74" s="15"/>
      <c r="AH74" s="16"/>
      <c r="AI74" s="15"/>
      <c r="AJ74" s="36"/>
      <c r="AK74" s="15"/>
    </row>
    <row r="75" spans="19:37" ht="24" customHeight="1" x14ac:dyDescent="0.25">
      <c r="S75" s="14"/>
      <c r="T75" s="14"/>
      <c r="U75" s="14"/>
      <c r="V75" s="15"/>
      <c r="W75" s="16"/>
      <c r="X75" s="15"/>
      <c r="Y75" s="36"/>
      <c r="Z75" s="15"/>
      <c r="AD75" s="14"/>
      <c r="AE75" s="14"/>
      <c r="AF75" s="14"/>
      <c r="AG75" s="15"/>
      <c r="AH75" s="16"/>
      <c r="AI75" s="15"/>
      <c r="AJ75" s="36"/>
      <c r="AK75" s="15"/>
    </row>
    <row r="76" spans="19:37" ht="24" customHeight="1" x14ac:dyDescent="0.25">
      <c r="S76" s="14"/>
      <c r="T76" s="14"/>
      <c r="U76" s="14"/>
      <c r="V76" s="15"/>
      <c r="W76" s="16"/>
      <c r="X76" s="15"/>
      <c r="Y76" s="36"/>
      <c r="Z76" s="15"/>
      <c r="AD76" s="14"/>
      <c r="AE76" s="14"/>
      <c r="AF76" s="14"/>
      <c r="AG76" s="15"/>
      <c r="AH76" s="16"/>
      <c r="AI76" s="15"/>
      <c r="AJ76" s="36"/>
      <c r="AK76" s="15"/>
    </row>
    <row r="77" spans="19:37" ht="24" customHeight="1" x14ac:dyDescent="0.25">
      <c r="S77" s="14"/>
      <c r="T77" s="14"/>
      <c r="U77" s="14"/>
      <c r="V77" s="15"/>
      <c r="W77" s="16"/>
      <c r="X77" s="15"/>
      <c r="Y77" s="36"/>
      <c r="Z77" s="15"/>
      <c r="AD77" s="14"/>
      <c r="AE77" s="14"/>
      <c r="AF77" s="14"/>
      <c r="AG77" s="15"/>
      <c r="AH77" s="16"/>
      <c r="AI77" s="15"/>
      <c r="AJ77" s="36"/>
      <c r="AK77" s="15"/>
    </row>
    <row r="78" spans="19:37" ht="24" customHeight="1" x14ac:dyDescent="0.25">
      <c r="S78" s="14"/>
      <c r="T78" s="14"/>
      <c r="U78" s="14"/>
      <c r="V78" s="15"/>
      <c r="W78" s="16"/>
      <c r="X78" s="15"/>
      <c r="Y78" s="36"/>
      <c r="Z78" s="15"/>
      <c r="AD78" s="14"/>
      <c r="AE78" s="14"/>
      <c r="AF78" s="14"/>
      <c r="AG78" s="15"/>
      <c r="AH78" s="16"/>
      <c r="AI78" s="15"/>
      <c r="AJ78" s="36"/>
      <c r="AK78" s="15"/>
    </row>
    <row r="79" spans="19:37" ht="24" customHeight="1" x14ac:dyDescent="0.25">
      <c r="S79" s="14"/>
      <c r="T79" s="14"/>
      <c r="U79" s="14"/>
      <c r="V79" s="15"/>
      <c r="W79" s="16"/>
      <c r="X79" s="15"/>
      <c r="Y79" s="36"/>
      <c r="Z79" s="15"/>
      <c r="AD79" s="14"/>
      <c r="AE79" s="14"/>
      <c r="AF79" s="14"/>
      <c r="AG79" s="15"/>
      <c r="AH79" s="16"/>
      <c r="AI79" s="15"/>
      <c r="AJ79" s="36"/>
      <c r="AK79" s="15"/>
    </row>
    <row r="80" spans="19:37" ht="24" customHeight="1" x14ac:dyDescent="0.25">
      <c r="S80" s="14"/>
      <c r="T80" s="14"/>
      <c r="U80" s="14"/>
      <c r="V80" s="15"/>
      <c r="W80" s="16"/>
      <c r="X80" s="15"/>
      <c r="Y80" s="36"/>
      <c r="Z80" s="15"/>
      <c r="AD80" s="14"/>
      <c r="AE80" s="14"/>
      <c r="AF80" s="14"/>
      <c r="AG80" s="15"/>
      <c r="AH80" s="16"/>
      <c r="AI80" s="15"/>
      <c r="AJ80" s="36"/>
      <c r="AK80" s="15"/>
    </row>
    <row r="81" spans="19:37" ht="24" customHeight="1" x14ac:dyDescent="0.25">
      <c r="S81" s="14"/>
      <c r="T81" s="14"/>
      <c r="U81" s="14"/>
      <c r="V81" s="15"/>
      <c r="W81" s="16"/>
      <c r="X81" s="15"/>
      <c r="Y81" s="36"/>
      <c r="Z81" s="15"/>
      <c r="AD81" s="14"/>
      <c r="AE81" s="14"/>
      <c r="AF81" s="14"/>
      <c r="AG81" s="15"/>
      <c r="AH81" s="16"/>
      <c r="AI81" s="15"/>
      <c r="AJ81" s="36"/>
      <c r="AK81" s="15"/>
    </row>
    <row r="82" spans="19:37" ht="24" customHeight="1" x14ac:dyDescent="0.25">
      <c r="S82" s="14"/>
      <c r="T82" s="14"/>
      <c r="U82" s="14"/>
      <c r="V82" s="15"/>
      <c r="W82" s="16"/>
      <c r="X82" s="15"/>
      <c r="Y82" s="36"/>
      <c r="Z82" s="15"/>
      <c r="AD82" s="14"/>
      <c r="AE82" s="14"/>
      <c r="AF82" s="14"/>
      <c r="AG82" s="15"/>
      <c r="AH82" s="16"/>
      <c r="AI82" s="15"/>
      <c r="AJ82" s="36"/>
      <c r="AK82" s="15"/>
    </row>
    <row r="83" spans="19:37" ht="24" customHeight="1" x14ac:dyDescent="0.25">
      <c r="S83" s="14"/>
      <c r="T83" s="14"/>
      <c r="U83" s="14"/>
      <c r="V83" s="15"/>
      <c r="W83" s="16"/>
      <c r="X83" s="15"/>
      <c r="Y83" s="36"/>
      <c r="Z83" s="15"/>
      <c r="AD83" s="14"/>
      <c r="AE83" s="14"/>
      <c r="AF83" s="14"/>
      <c r="AG83" s="15"/>
      <c r="AH83" s="16"/>
      <c r="AI83" s="15"/>
      <c r="AJ83" s="36"/>
      <c r="AK83" s="15"/>
    </row>
    <row r="84" spans="19:37" ht="24" customHeight="1" x14ac:dyDescent="0.25">
      <c r="S84" s="14"/>
      <c r="T84" s="14"/>
      <c r="U84" s="14"/>
      <c r="V84" s="15"/>
      <c r="W84" s="16"/>
      <c r="X84" s="15"/>
      <c r="Y84" s="36"/>
      <c r="Z84" s="15"/>
      <c r="AD84" s="14"/>
      <c r="AE84" s="14"/>
      <c r="AF84" s="14"/>
      <c r="AG84" s="15"/>
      <c r="AH84" s="16"/>
      <c r="AI84" s="15"/>
      <c r="AJ84" s="36"/>
      <c r="AK84" s="15"/>
    </row>
    <row r="85" spans="19:37" ht="24" customHeight="1" x14ac:dyDescent="0.25">
      <c r="S85" s="14"/>
      <c r="T85" s="14"/>
      <c r="U85" s="14"/>
      <c r="V85" s="15"/>
      <c r="W85" s="16"/>
      <c r="X85" s="15"/>
      <c r="Y85" s="36"/>
      <c r="Z85" s="15"/>
      <c r="AD85" s="14"/>
      <c r="AE85" s="14"/>
      <c r="AF85" s="14"/>
      <c r="AG85" s="15"/>
      <c r="AH85" s="16"/>
      <c r="AI85" s="15"/>
      <c r="AJ85" s="36"/>
      <c r="AK85" s="15"/>
    </row>
    <row r="86" spans="19:37" ht="24" customHeight="1" x14ac:dyDescent="0.25">
      <c r="S86" s="14"/>
      <c r="T86" s="14"/>
      <c r="U86" s="14"/>
      <c r="V86" s="15"/>
      <c r="W86" s="16"/>
      <c r="X86" s="15"/>
      <c r="Y86" s="36"/>
      <c r="Z86" s="15"/>
      <c r="AD86" s="14"/>
      <c r="AE86" s="14"/>
      <c r="AF86" s="14"/>
      <c r="AG86" s="15"/>
      <c r="AH86" s="16"/>
      <c r="AI86" s="15"/>
      <c r="AJ86" s="36"/>
      <c r="AK86" s="15"/>
    </row>
    <row r="87" spans="19:37" ht="24" customHeight="1" x14ac:dyDescent="0.25">
      <c r="S87" s="14"/>
      <c r="T87" s="14"/>
      <c r="U87" s="14"/>
      <c r="V87" s="15"/>
      <c r="W87" s="16"/>
      <c r="X87" s="15"/>
      <c r="Y87" s="36"/>
      <c r="Z87" s="15"/>
      <c r="AD87" s="14"/>
      <c r="AE87" s="14"/>
      <c r="AF87" s="14"/>
      <c r="AG87" s="15"/>
      <c r="AH87" s="16"/>
      <c r="AI87" s="15"/>
      <c r="AJ87" s="36"/>
      <c r="AK87" s="15"/>
    </row>
    <row r="88" spans="19:37" ht="24" customHeight="1" x14ac:dyDescent="0.25">
      <c r="S88" s="14"/>
      <c r="T88" s="14"/>
      <c r="U88" s="14"/>
      <c r="V88" s="15"/>
      <c r="W88" s="16"/>
      <c r="X88" s="15"/>
      <c r="Y88" s="36"/>
      <c r="Z88" s="15"/>
      <c r="AD88" s="14"/>
      <c r="AE88" s="14"/>
      <c r="AF88" s="14"/>
      <c r="AG88" s="15"/>
      <c r="AH88" s="16"/>
      <c r="AI88" s="15"/>
      <c r="AJ88" s="36"/>
      <c r="AK88" s="15"/>
    </row>
    <row r="89" spans="19:37" ht="24" customHeight="1" x14ac:dyDescent="0.25">
      <c r="S89" s="14"/>
      <c r="T89" s="14"/>
      <c r="U89" s="14"/>
      <c r="V89" s="15"/>
      <c r="W89" s="16"/>
      <c r="X89" s="15"/>
      <c r="Y89" s="36"/>
      <c r="Z89" s="15"/>
      <c r="AD89" s="14"/>
      <c r="AE89" s="14"/>
      <c r="AF89" s="14"/>
      <c r="AG89" s="15"/>
      <c r="AH89" s="16"/>
      <c r="AI89" s="15"/>
      <c r="AJ89" s="36"/>
      <c r="AK89" s="15"/>
    </row>
    <row r="90" spans="19:37" ht="24" customHeight="1" x14ac:dyDescent="0.25">
      <c r="S90" s="14"/>
      <c r="T90" s="14"/>
      <c r="U90" s="14"/>
      <c r="V90" s="15"/>
      <c r="W90" s="16"/>
      <c r="X90" s="15"/>
      <c r="Y90" s="36"/>
      <c r="Z90" s="15"/>
      <c r="AD90" s="14"/>
      <c r="AE90" s="14"/>
      <c r="AF90" s="14"/>
      <c r="AG90" s="15"/>
      <c r="AH90" s="16"/>
      <c r="AI90" s="15"/>
      <c r="AJ90" s="36"/>
      <c r="AK90" s="15"/>
    </row>
    <row r="91" spans="19:37" ht="24" customHeight="1" x14ac:dyDescent="0.25">
      <c r="S91" s="14"/>
      <c r="T91" s="14"/>
      <c r="U91" s="14"/>
      <c r="V91" s="15"/>
      <c r="W91" s="16"/>
      <c r="X91" s="15"/>
      <c r="Y91" s="36"/>
      <c r="Z91" s="15"/>
      <c r="AD91" s="14"/>
      <c r="AE91" s="14"/>
      <c r="AF91" s="14"/>
      <c r="AG91" s="15"/>
      <c r="AH91" s="16"/>
      <c r="AI91" s="15"/>
      <c r="AJ91" s="36"/>
      <c r="AK91" s="15"/>
    </row>
    <row r="92" spans="19:37" ht="24" customHeight="1" x14ac:dyDescent="0.25">
      <c r="S92" s="14"/>
      <c r="T92" s="14"/>
      <c r="U92" s="14"/>
      <c r="V92" s="15"/>
      <c r="W92" s="16"/>
      <c r="X92" s="15"/>
      <c r="Y92" s="36"/>
      <c r="Z92" s="15"/>
      <c r="AD92" s="14"/>
      <c r="AE92" s="14"/>
      <c r="AF92" s="14"/>
      <c r="AG92" s="15"/>
      <c r="AH92" s="16"/>
      <c r="AI92" s="15"/>
      <c r="AJ92" s="36"/>
      <c r="AK92" s="15"/>
    </row>
    <row r="93" spans="19:37" ht="24" customHeight="1" x14ac:dyDescent="0.25">
      <c r="S93" s="14"/>
      <c r="T93" s="14"/>
      <c r="U93" s="14"/>
      <c r="V93" s="15"/>
      <c r="W93" s="16"/>
      <c r="X93" s="15"/>
      <c r="Y93" s="36"/>
      <c r="Z93" s="15"/>
      <c r="AD93" s="14"/>
      <c r="AE93" s="14"/>
      <c r="AF93" s="14"/>
      <c r="AG93" s="15"/>
      <c r="AH93" s="16"/>
      <c r="AI93" s="15"/>
      <c r="AJ93" s="36"/>
      <c r="AK93" s="15"/>
    </row>
    <row r="94" spans="19:37" ht="24" customHeight="1" x14ac:dyDescent="0.25">
      <c r="S94" s="14"/>
      <c r="T94" s="14"/>
      <c r="U94" s="14"/>
      <c r="V94" s="15"/>
      <c r="W94" s="16"/>
      <c r="X94" s="15"/>
      <c r="Y94" s="36"/>
      <c r="Z94" s="15"/>
      <c r="AD94" s="14"/>
      <c r="AE94" s="14"/>
      <c r="AF94" s="14"/>
      <c r="AG94" s="15"/>
      <c r="AH94" s="16"/>
      <c r="AI94" s="15"/>
      <c r="AJ94" s="36"/>
      <c r="AK94" s="15"/>
    </row>
    <row r="95" spans="19:37" ht="24" customHeight="1" x14ac:dyDescent="0.25">
      <c r="S95" s="14"/>
      <c r="T95" s="14"/>
      <c r="U95" s="14"/>
      <c r="V95" s="15"/>
      <c r="W95" s="16"/>
      <c r="X95" s="15"/>
      <c r="Y95" s="36"/>
      <c r="Z95" s="15"/>
      <c r="AD95" s="14"/>
      <c r="AE95" s="14"/>
      <c r="AF95" s="14"/>
      <c r="AG95" s="15"/>
      <c r="AH95" s="16"/>
      <c r="AI95" s="15"/>
      <c r="AJ95" s="36"/>
      <c r="AK95" s="15"/>
    </row>
    <row r="96" spans="19:37" ht="24" customHeight="1" x14ac:dyDescent="0.25">
      <c r="S96" s="14"/>
      <c r="T96" s="14"/>
      <c r="U96" s="14"/>
      <c r="V96" s="15"/>
      <c r="W96" s="16"/>
      <c r="X96" s="15"/>
      <c r="Y96" s="36"/>
      <c r="Z96" s="15"/>
      <c r="AD96" s="14"/>
      <c r="AE96" s="14"/>
      <c r="AF96" s="14"/>
      <c r="AG96" s="15"/>
      <c r="AH96" s="16"/>
      <c r="AI96" s="15"/>
      <c r="AJ96" s="36"/>
      <c r="AK96" s="15"/>
    </row>
    <row r="97" spans="19:37" ht="24" customHeight="1" x14ac:dyDescent="0.25">
      <c r="S97" s="14"/>
      <c r="T97" s="14"/>
      <c r="U97" s="14"/>
      <c r="V97" s="15"/>
      <c r="W97" s="16"/>
      <c r="X97" s="15"/>
      <c r="Y97" s="36"/>
      <c r="Z97" s="15"/>
      <c r="AD97" s="14"/>
      <c r="AE97" s="14"/>
      <c r="AF97" s="14"/>
      <c r="AG97" s="15"/>
      <c r="AH97" s="16"/>
      <c r="AI97" s="15"/>
      <c r="AJ97" s="36"/>
      <c r="AK97" s="15"/>
    </row>
    <row r="98" spans="19:37" ht="24" customHeight="1" x14ac:dyDescent="0.25">
      <c r="S98" s="14"/>
      <c r="T98" s="14"/>
      <c r="U98" s="14"/>
      <c r="V98" s="15"/>
      <c r="W98" s="16"/>
      <c r="X98" s="15"/>
      <c r="Y98" s="36"/>
      <c r="Z98" s="15"/>
      <c r="AD98" s="14"/>
      <c r="AE98" s="14"/>
      <c r="AF98" s="14"/>
      <c r="AG98" s="15"/>
      <c r="AH98" s="16"/>
      <c r="AI98" s="15"/>
      <c r="AJ98" s="36"/>
      <c r="AK98" s="15"/>
    </row>
    <row r="99" spans="19:37" ht="24" customHeight="1" x14ac:dyDescent="0.25">
      <c r="S99" s="14"/>
      <c r="T99" s="14"/>
      <c r="U99" s="14"/>
      <c r="V99" s="15"/>
      <c r="W99" s="16"/>
      <c r="X99" s="15"/>
      <c r="Y99" s="36"/>
      <c r="Z99" s="15"/>
      <c r="AD99" s="14"/>
      <c r="AE99" s="14"/>
      <c r="AF99" s="14"/>
      <c r="AG99" s="15"/>
      <c r="AH99" s="16"/>
      <c r="AI99" s="15"/>
      <c r="AJ99" s="36"/>
      <c r="AK99" s="15"/>
    </row>
    <row r="100" spans="19:37" ht="24" customHeight="1" x14ac:dyDescent="0.25">
      <c r="S100" s="14"/>
      <c r="T100" s="14"/>
      <c r="U100" s="14"/>
      <c r="V100" s="15"/>
      <c r="W100" s="16"/>
      <c r="X100" s="15"/>
      <c r="Y100" s="36"/>
      <c r="Z100" s="15"/>
      <c r="AD100" s="14"/>
      <c r="AE100" s="14"/>
      <c r="AF100" s="14"/>
      <c r="AG100" s="15"/>
      <c r="AH100" s="16"/>
      <c r="AI100" s="15"/>
      <c r="AJ100" s="36"/>
      <c r="AK100" s="15"/>
    </row>
    <row r="101" spans="19:37" ht="24" customHeight="1" x14ac:dyDescent="0.25">
      <c r="S101" s="14"/>
      <c r="T101" s="14"/>
      <c r="U101" s="14"/>
      <c r="V101" s="15"/>
      <c r="W101" s="16"/>
      <c r="X101" s="15"/>
      <c r="Y101" s="36"/>
      <c r="Z101" s="15"/>
      <c r="AD101" s="14"/>
      <c r="AE101" s="14"/>
      <c r="AF101" s="14"/>
      <c r="AG101" s="15"/>
      <c r="AH101" s="16"/>
      <c r="AI101" s="15"/>
      <c r="AJ101" s="36"/>
      <c r="AK101" s="15"/>
    </row>
    <row r="102" spans="19:37" ht="24" customHeight="1" x14ac:dyDescent="0.25">
      <c r="S102" s="14"/>
      <c r="T102" s="14"/>
      <c r="U102" s="14"/>
      <c r="V102" s="15"/>
      <c r="W102" s="16"/>
      <c r="X102" s="15"/>
      <c r="Y102" s="36"/>
      <c r="Z102" s="15"/>
      <c r="AD102" s="14"/>
      <c r="AE102" s="14"/>
      <c r="AF102" s="14"/>
      <c r="AG102" s="15"/>
      <c r="AH102" s="16"/>
      <c r="AI102" s="15"/>
      <c r="AJ102" s="36"/>
      <c r="AK102" s="15"/>
    </row>
    <row r="103" spans="19:37" ht="24" customHeight="1" x14ac:dyDescent="0.25">
      <c r="S103" s="14"/>
      <c r="T103" s="14"/>
      <c r="U103" s="14"/>
      <c r="V103" s="15"/>
      <c r="W103" s="16"/>
      <c r="X103" s="15"/>
      <c r="Y103" s="36"/>
      <c r="Z103" s="15"/>
      <c r="AD103" s="14"/>
      <c r="AE103" s="14"/>
      <c r="AF103" s="14"/>
      <c r="AG103" s="15"/>
      <c r="AH103" s="16"/>
      <c r="AI103" s="15"/>
      <c r="AJ103" s="36"/>
      <c r="AK103" s="15"/>
    </row>
    <row r="104" spans="19:37" ht="24" customHeight="1" x14ac:dyDescent="0.25">
      <c r="S104" s="14"/>
      <c r="T104" s="14"/>
      <c r="U104" s="14"/>
      <c r="V104" s="15"/>
      <c r="W104" s="16"/>
      <c r="X104" s="15"/>
      <c r="Y104" s="36"/>
      <c r="Z104" s="15"/>
      <c r="AD104" s="14"/>
      <c r="AE104" s="14"/>
      <c r="AF104" s="14"/>
      <c r="AG104" s="15"/>
      <c r="AH104" s="16"/>
      <c r="AI104" s="15"/>
      <c r="AJ104" s="36"/>
      <c r="AK104" s="15"/>
    </row>
    <row r="105" spans="19:37" ht="24" customHeight="1" x14ac:dyDescent="0.25">
      <c r="S105" s="14"/>
      <c r="T105" s="14"/>
      <c r="U105" s="14"/>
      <c r="V105" s="15"/>
      <c r="W105" s="16"/>
      <c r="X105" s="15"/>
      <c r="Y105" s="36"/>
      <c r="Z105" s="15"/>
      <c r="AD105" s="14"/>
      <c r="AE105" s="14"/>
      <c r="AF105" s="14"/>
      <c r="AG105" s="15"/>
      <c r="AH105" s="16"/>
      <c r="AI105" s="15"/>
      <c r="AJ105" s="36"/>
      <c r="AK105" s="15"/>
    </row>
    <row r="106" spans="19:37" ht="24" customHeight="1" x14ac:dyDescent="0.25">
      <c r="S106" s="14"/>
      <c r="T106" s="14"/>
      <c r="U106" s="14"/>
      <c r="V106" s="15"/>
      <c r="W106" s="16"/>
      <c r="X106" s="15"/>
      <c r="Y106" s="36"/>
      <c r="Z106" s="15"/>
      <c r="AD106" s="14"/>
      <c r="AE106" s="14"/>
      <c r="AF106" s="14"/>
      <c r="AG106" s="15"/>
      <c r="AH106" s="16"/>
      <c r="AI106" s="15"/>
      <c r="AJ106" s="36"/>
      <c r="AK106" s="15"/>
    </row>
    <row r="107" spans="19:37" ht="24" customHeight="1" x14ac:dyDescent="0.25">
      <c r="S107" s="14"/>
      <c r="T107" s="14"/>
      <c r="U107" s="14"/>
      <c r="V107" s="15"/>
      <c r="W107" s="16"/>
      <c r="X107" s="15"/>
      <c r="Y107" s="36"/>
      <c r="Z107" s="15"/>
      <c r="AD107" s="14"/>
      <c r="AE107" s="14"/>
      <c r="AF107" s="14"/>
      <c r="AG107" s="15"/>
      <c r="AH107" s="16"/>
      <c r="AI107" s="15"/>
      <c r="AJ107" s="36"/>
      <c r="AK107" s="15"/>
    </row>
    <row r="108" spans="19:37" ht="24" customHeight="1" x14ac:dyDescent="0.25">
      <c r="S108" s="14"/>
      <c r="T108" s="14"/>
      <c r="U108" s="14"/>
      <c r="V108" s="15"/>
      <c r="W108" s="16"/>
      <c r="X108" s="15"/>
      <c r="Y108" s="36"/>
      <c r="Z108" s="15"/>
      <c r="AD108" s="14"/>
      <c r="AE108" s="14"/>
      <c r="AF108" s="14"/>
      <c r="AG108" s="15"/>
      <c r="AH108" s="16"/>
      <c r="AI108" s="15"/>
      <c r="AJ108" s="36"/>
      <c r="AK108" s="15"/>
    </row>
    <row r="109" spans="19:37" ht="24" customHeight="1" x14ac:dyDescent="0.25">
      <c r="S109" s="14"/>
      <c r="T109" s="14"/>
      <c r="U109" s="14"/>
      <c r="V109" s="15"/>
      <c r="W109" s="16"/>
      <c r="X109" s="15"/>
      <c r="Y109" s="36"/>
      <c r="Z109" s="15"/>
      <c r="AD109" s="14"/>
      <c r="AE109" s="14"/>
      <c r="AF109" s="14"/>
      <c r="AG109" s="15"/>
      <c r="AH109" s="16"/>
      <c r="AI109" s="15"/>
      <c r="AJ109" s="36"/>
      <c r="AK109" s="15"/>
    </row>
    <row r="110" spans="19:37" ht="24" customHeight="1" x14ac:dyDescent="0.25">
      <c r="S110" s="14"/>
      <c r="T110" s="14"/>
      <c r="U110" s="14"/>
      <c r="V110" s="15"/>
      <c r="W110" s="16"/>
      <c r="X110" s="15"/>
      <c r="Y110" s="36"/>
      <c r="Z110" s="15"/>
      <c r="AD110" s="14"/>
      <c r="AE110" s="14"/>
      <c r="AF110" s="14"/>
      <c r="AG110" s="15"/>
      <c r="AH110" s="16"/>
      <c r="AI110" s="15"/>
      <c r="AJ110" s="36"/>
      <c r="AK110" s="15"/>
    </row>
    <row r="111" spans="19:37" ht="24" customHeight="1" x14ac:dyDescent="0.25">
      <c r="S111" s="14"/>
      <c r="T111" s="14"/>
      <c r="U111" s="14"/>
      <c r="V111" s="15"/>
      <c r="W111" s="16"/>
      <c r="X111" s="15"/>
      <c r="Y111" s="36"/>
      <c r="Z111" s="15"/>
      <c r="AD111" s="14"/>
      <c r="AE111" s="14"/>
      <c r="AF111" s="14"/>
      <c r="AG111" s="15"/>
      <c r="AH111" s="16"/>
      <c r="AI111" s="15"/>
      <c r="AJ111" s="36"/>
      <c r="AK111" s="15"/>
    </row>
    <row r="112" spans="19:37" ht="24" customHeight="1" x14ac:dyDescent="0.25">
      <c r="S112" s="14"/>
      <c r="T112" s="14"/>
      <c r="U112" s="14"/>
      <c r="V112" s="15"/>
      <c r="W112" s="16"/>
      <c r="X112" s="15"/>
      <c r="Y112" s="36"/>
      <c r="Z112" s="15"/>
      <c r="AD112" s="14"/>
      <c r="AE112" s="14"/>
      <c r="AF112" s="14"/>
      <c r="AG112" s="15"/>
      <c r="AH112" s="16"/>
      <c r="AI112" s="15"/>
      <c r="AJ112" s="36"/>
      <c r="AK112" s="15"/>
    </row>
    <row r="113" spans="19:37" ht="24" customHeight="1" x14ac:dyDescent="0.25">
      <c r="S113" s="14"/>
      <c r="T113" s="14"/>
      <c r="U113" s="14"/>
      <c r="V113" s="15"/>
      <c r="W113" s="16"/>
      <c r="X113" s="15"/>
      <c r="Y113" s="36"/>
      <c r="Z113" s="15"/>
      <c r="AD113" s="14"/>
      <c r="AE113" s="14"/>
      <c r="AF113" s="14"/>
      <c r="AG113" s="15"/>
      <c r="AH113" s="16"/>
      <c r="AI113" s="15"/>
      <c r="AJ113" s="36"/>
      <c r="AK113" s="15"/>
    </row>
    <row r="114" spans="19:37" ht="24" customHeight="1" x14ac:dyDescent="0.25">
      <c r="S114" s="14"/>
      <c r="T114" s="14"/>
      <c r="U114" s="14"/>
      <c r="V114" s="15"/>
      <c r="W114" s="16"/>
      <c r="X114" s="15"/>
      <c r="Y114" s="36"/>
      <c r="Z114" s="15"/>
      <c r="AD114" s="14"/>
      <c r="AE114" s="14"/>
      <c r="AF114" s="14"/>
      <c r="AG114" s="15"/>
      <c r="AH114" s="16"/>
      <c r="AI114" s="15"/>
      <c r="AJ114" s="36"/>
      <c r="AK114" s="15"/>
    </row>
    <row r="115" spans="19:37" ht="24" customHeight="1" x14ac:dyDescent="0.25">
      <c r="S115" s="14"/>
      <c r="T115" s="14"/>
      <c r="U115" s="14"/>
      <c r="V115" s="15"/>
      <c r="W115" s="16"/>
      <c r="X115" s="15"/>
      <c r="Y115" s="36"/>
      <c r="Z115" s="15"/>
      <c r="AD115" s="14"/>
      <c r="AE115" s="14"/>
      <c r="AF115" s="14"/>
      <c r="AG115" s="15"/>
      <c r="AH115" s="16"/>
      <c r="AI115" s="15"/>
      <c r="AJ115" s="36"/>
      <c r="AK115" s="15"/>
    </row>
    <row r="116" spans="19:37" ht="24" customHeight="1" x14ac:dyDescent="0.25">
      <c r="S116" s="14"/>
      <c r="T116" s="14"/>
      <c r="U116" s="14"/>
      <c r="V116" s="15"/>
      <c r="W116" s="16"/>
      <c r="X116" s="15"/>
      <c r="Y116" s="36"/>
      <c r="Z116" s="15"/>
      <c r="AD116" s="14"/>
      <c r="AE116" s="14"/>
      <c r="AF116" s="14"/>
      <c r="AG116" s="15"/>
      <c r="AH116" s="16"/>
      <c r="AI116" s="15"/>
      <c r="AJ116" s="36"/>
      <c r="AK116" s="15"/>
    </row>
    <row r="117" spans="19:37" ht="24" customHeight="1" x14ac:dyDescent="0.25">
      <c r="S117" s="14"/>
      <c r="T117" s="14"/>
      <c r="U117" s="14"/>
      <c r="V117" s="15"/>
      <c r="W117" s="16"/>
      <c r="X117" s="15"/>
      <c r="Y117" s="36"/>
      <c r="Z117" s="15"/>
      <c r="AD117" s="14"/>
      <c r="AE117" s="14"/>
      <c r="AF117" s="14"/>
      <c r="AG117" s="15"/>
      <c r="AH117" s="16"/>
      <c r="AI117" s="15"/>
      <c r="AJ117" s="36"/>
      <c r="AK117" s="15"/>
    </row>
    <row r="118" spans="19:37" ht="24" customHeight="1" x14ac:dyDescent="0.25">
      <c r="S118" s="14"/>
      <c r="T118" s="14"/>
      <c r="U118" s="14"/>
      <c r="V118" s="15"/>
      <c r="W118" s="16"/>
      <c r="X118" s="15"/>
      <c r="Y118" s="36"/>
      <c r="Z118" s="15"/>
      <c r="AD118" s="14"/>
      <c r="AE118" s="14"/>
      <c r="AF118" s="14"/>
      <c r="AG118" s="15"/>
      <c r="AH118" s="16"/>
      <c r="AI118" s="15"/>
      <c r="AJ118" s="36"/>
      <c r="AK118" s="15"/>
    </row>
    <row r="119" spans="19:37" ht="24" customHeight="1" x14ac:dyDescent="0.25">
      <c r="S119" s="14"/>
      <c r="T119" s="14"/>
      <c r="U119" s="14"/>
      <c r="V119" s="15"/>
      <c r="W119" s="16"/>
      <c r="X119" s="15"/>
      <c r="Y119" s="36"/>
      <c r="Z119" s="15"/>
      <c r="AD119" s="14"/>
      <c r="AE119" s="14"/>
      <c r="AF119" s="14"/>
      <c r="AG119" s="15"/>
      <c r="AH119" s="16"/>
      <c r="AI119" s="15"/>
      <c r="AJ119" s="36"/>
      <c r="AK119" s="15"/>
    </row>
    <row r="120" spans="19:37" ht="24" customHeight="1" x14ac:dyDescent="0.25">
      <c r="S120" s="14"/>
      <c r="T120" s="14"/>
      <c r="U120" s="14"/>
      <c r="V120" s="15"/>
      <c r="W120" s="16"/>
      <c r="X120" s="15"/>
      <c r="Y120" s="36"/>
      <c r="Z120" s="15"/>
      <c r="AD120" s="14"/>
      <c r="AE120" s="14"/>
      <c r="AF120" s="14"/>
      <c r="AG120" s="15"/>
      <c r="AH120" s="16"/>
      <c r="AI120" s="15"/>
      <c r="AJ120" s="36"/>
      <c r="AK120" s="15"/>
    </row>
    <row r="121" spans="19:37" ht="24" customHeight="1" x14ac:dyDescent="0.25">
      <c r="S121" s="14"/>
      <c r="T121" s="14"/>
      <c r="U121" s="14"/>
      <c r="V121" s="15"/>
      <c r="W121" s="16"/>
      <c r="X121" s="15"/>
      <c r="Y121" s="36"/>
      <c r="Z121" s="15"/>
      <c r="AD121" s="14"/>
      <c r="AE121" s="14"/>
      <c r="AF121" s="14"/>
      <c r="AG121" s="15"/>
      <c r="AH121" s="16"/>
      <c r="AI121" s="15"/>
      <c r="AJ121" s="36"/>
      <c r="AK121" s="15"/>
    </row>
    <row r="122" spans="19:37" ht="24" customHeight="1" x14ac:dyDescent="0.25">
      <c r="S122" s="14"/>
      <c r="T122" s="14"/>
      <c r="U122" s="14"/>
      <c r="V122" s="15"/>
      <c r="W122" s="16"/>
      <c r="X122" s="15"/>
      <c r="Y122" s="36"/>
      <c r="Z122" s="15"/>
      <c r="AD122" s="14"/>
      <c r="AE122" s="14"/>
      <c r="AF122" s="14"/>
      <c r="AG122" s="15"/>
      <c r="AH122" s="16"/>
      <c r="AI122" s="15"/>
      <c r="AJ122" s="36"/>
      <c r="AK122" s="15"/>
    </row>
    <row r="123" spans="19:37" ht="24" customHeight="1" x14ac:dyDescent="0.25">
      <c r="S123" s="14"/>
      <c r="T123" s="14"/>
      <c r="U123" s="14"/>
      <c r="V123" s="15"/>
      <c r="W123" s="16"/>
      <c r="X123" s="15"/>
      <c r="Y123" s="36"/>
      <c r="Z123" s="15"/>
      <c r="AD123" s="14"/>
      <c r="AE123" s="14"/>
      <c r="AF123" s="14"/>
      <c r="AG123" s="15"/>
      <c r="AH123" s="16"/>
      <c r="AI123" s="15"/>
      <c r="AJ123" s="36"/>
      <c r="AK123" s="15"/>
    </row>
    <row r="124" spans="19:37" ht="24" customHeight="1" x14ac:dyDescent="0.25">
      <c r="S124" s="14"/>
      <c r="T124" s="14"/>
      <c r="U124" s="14"/>
      <c r="V124" s="15"/>
      <c r="W124" s="16"/>
      <c r="X124" s="15"/>
      <c r="Y124" s="36"/>
      <c r="Z124" s="15"/>
      <c r="AD124" s="14"/>
      <c r="AE124" s="14"/>
      <c r="AF124" s="14"/>
      <c r="AG124" s="15"/>
      <c r="AH124" s="16"/>
      <c r="AI124" s="15"/>
      <c r="AJ124" s="36"/>
      <c r="AK124" s="15"/>
    </row>
    <row r="125" spans="19:37" ht="24" customHeight="1" x14ac:dyDescent="0.25">
      <c r="S125" s="14"/>
      <c r="T125" s="14"/>
      <c r="U125" s="14"/>
      <c r="V125" s="15"/>
      <c r="W125" s="16"/>
      <c r="X125" s="15"/>
      <c r="Y125" s="36"/>
      <c r="Z125" s="15"/>
      <c r="AD125" s="14"/>
      <c r="AE125" s="14"/>
      <c r="AF125" s="14"/>
      <c r="AG125" s="15"/>
      <c r="AH125" s="16"/>
      <c r="AI125" s="15"/>
      <c r="AJ125" s="36"/>
      <c r="AK125" s="15"/>
    </row>
    <row r="126" spans="19:37" ht="24" customHeight="1" x14ac:dyDescent="0.25">
      <c r="S126" s="14"/>
      <c r="T126" s="14"/>
      <c r="U126" s="14"/>
      <c r="V126" s="15"/>
      <c r="W126" s="16"/>
      <c r="X126" s="15"/>
      <c r="Y126" s="36"/>
      <c r="Z126" s="15"/>
      <c r="AD126" s="14"/>
      <c r="AE126" s="14"/>
      <c r="AF126" s="14"/>
      <c r="AG126" s="15"/>
      <c r="AH126" s="16"/>
      <c r="AI126" s="15"/>
      <c r="AJ126" s="36"/>
      <c r="AK126" s="15"/>
    </row>
    <row r="127" spans="19:37" ht="24" customHeight="1" x14ac:dyDescent="0.25">
      <c r="S127" s="14"/>
      <c r="T127" s="14"/>
      <c r="U127" s="14"/>
      <c r="V127" s="15"/>
      <c r="W127" s="16"/>
      <c r="X127" s="15"/>
      <c r="Y127" s="36"/>
      <c r="Z127" s="15"/>
      <c r="AD127" s="14"/>
      <c r="AE127" s="14"/>
      <c r="AF127" s="14"/>
      <c r="AG127" s="15"/>
      <c r="AH127" s="16"/>
      <c r="AI127" s="15"/>
      <c r="AJ127" s="36"/>
      <c r="AK127" s="15"/>
    </row>
    <row r="128" spans="19:37" ht="24" customHeight="1" x14ac:dyDescent="0.25">
      <c r="S128" s="14"/>
      <c r="T128" s="14"/>
      <c r="U128" s="14"/>
      <c r="V128" s="15"/>
      <c r="W128" s="16"/>
      <c r="X128" s="15"/>
      <c r="Y128" s="36"/>
      <c r="Z128" s="15"/>
      <c r="AD128" s="14"/>
      <c r="AE128" s="14"/>
      <c r="AF128" s="14"/>
      <c r="AG128" s="15"/>
      <c r="AH128" s="16"/>
      <c r="AI128" s="15"/>
      <c r="AJ128" s="36"/>
      <c r="AK128" s="15"/>
    </row>
    <row r="129" spans="19:37" ht="24" customHeight="1" x14ac:dyDescent="0.25">
      <c r="S129" s="14"/>
      <c r="T129" s="14"/>
      <c r="U129" s="14"/>
      <c r="V129" s="15"/>
      <c r="W129" s="16"/>
      <c r="X129" s="15"/>
      <c r="Y129" s="36"/>
      <c r="Z129" s="15"/>
      <c r="AD129" s="14"/>
      <c r="AE129" s="14"/>
      <c r="AF129" s="14"/>
      <c r="AG129" s="15"/>
      <c r="AH129" s="16"/>
      <c r="AI129" s="15"/>
      <c r="AJ129" s="36"/>
      <c r="AK129" s="15"/>
    </row>
    <row r="130" spans="19:37" ht="24" customHeight="1" x14ac:dyDescent="0.25">
      <c r="S130" s="14"/>
      <c r="T130" s="14"/>
      <c r="U130" s="14"/>
      <c r="V130" s="15"/>
      <c r="W130" s="16"/>
      <c r="X130" s="15"/>
      <c r="Y130" s="36"/>
      <c r="Z130" s="15"/>
      <c r="AD130" s="14"/>
      <c r="AE130" s="14"/>
      <c r="AF130" s="14"/>
      <c r="AG130" s="15"/>
      <c r="AH130" s="16"/>
      <c r="AI130" s="15"/>
      <c r="AJ130" s="36"/>
      <c r="AK130" s="15"/>
    </row>
    <row r="131" spans="19:37" ht="24" customHeight="1" x14ac:dyDescent="0.25">
      <c r="S131" s="14"/>
      <c r="T131" s="14"/>
      <c r="U131" s="14"/>
      <c r="V131" s="15"/>
      <c r="W131" s="16"/>
      <c r="X131" s="15"/>
      <c r="Y131" s="36"/>
      <c r="Z131" s="15"/>
      <c r="AD131" s="14"/>
      <c r="AE131" s="14"/>
      <c r="AF131" s="14"/>
      <c r="AG131" s="15"/>
      <c r="AH131" s="16"/>
      <c r="AI131" s="15"/>
      <c r="AJ131" s="36"/>
      <c r="AK131" s="15"/>
    </row>
    <row r="132" spans="19:37" ht="24" customHeight="1" x14ac:dyDescent="0.25">
      <c r="S132" s="14"/>
      <c r="T132" s="14"/>
      <c r="U132" s="14"/>
      <c r="V132" s="15"/>
      <c r="W132" s="16"/>
      <c r="X132" s="15"/>
      <c r="Y132" s="36"/>
      <c r="Z132" s="15"/>
      <c r="AD132" s="14"/>
      <c r="AE132" s="14"/>
      <c r="AF132" s="14"/>
      <c r="AG132" s="15"/>
      <c r="AH132" s="16"/>
      <c r="AI132" s="15"/>
      <c r="AJ132" s="36"/>
      <c r="AK132" s="15"/>
    </row>
    <row r="133" spans="19:37" ht="24" customHeight="1" x14ac:dyDescent="0.25">
      <c r="S133" s="14"/>
      <c r="T133" s="14"/>
      <c r="U133" s="14"/>
      <c r="V133" s="15"/>
      <c r="W133" s="16"/>
      <c r="X133" s="15"/>
      <c r="Y133" s="36"/>
      <c r="Z133" s="15"/>
      <c r="AD133" s="14"/>
      <c r="AE133" s="14"/>
      <c r="AF133" s="14"/>
      <c r="AG133" s="15"/>
      <c r="AH133" s="16"/>
      <c r="AI133" s="15"/>
      <c r="AJ133" s="36"/>
      <c r="AK133" s="15"/>
    </row>
    <row r="134" spans="19:37" ht="24" customHeight="1" x14ac:dyDescent="0.25">
      <c r="S134" s="14"/>
      <c r="T134" s="14"/>
      <c r="U134" s="14"/>
      <c r="V134" s="15"/>
      <c r="W134" s="16"/>
      <c r="X134" s="15"/>
      <c r="Y134" s="36"/>
      <c r="Z134" s="15"/>
      <c r="AD134" s="14"/>
      <c r="AE134" s="14"/>
      <c r="AF134" s="14"/>
      <c r="AG134" s="15"/>
      <c r="AH134" s="16"/>
      <c r="AI134" s="15"/>
      <c r="AJ134" s="36"/>
      <c r="AK134" s="15"/>
    </row>
    <row r="135" spans="19:37" ht="24" customHeight="1" x14ac:dyDescent="0.25">
      <c r="S135" s="14"/>
      <c r="T135" s="14"/>
      <c r="U135" s="14"/>
      <c r="V135" s="15"/>
      <c r="W135" s="16"/>
      <c r="X135" s="15"/>
      <c r="Y135" s="36"/>
      <c r="Z135" s="15"/>
      <c r="AD135" s="14"/>
      <c r="AE135" s="14"/>
      <c r="AF135" s="14"/>
      <c r="AG135" s="15"/>
      <c r="AH135" s="16"/>
      <c r="AI135" s="15"/>
      <c r="AJ135" s="36"/>
      <c r="AK135" s="15"/>
    </row>
    <row r="136" spans="19:37" ht="24" customHeight="1" x14ac:dyDescent="0.25">
      <c r="S136" s="14"/>
      <c r="T136" s="14"/>
      <c r="U136" s="14"/>
      <c r="V136" s="15"/>
      <c r="W136" s="16"/>
      <c r="X136" s="15"/>
      <c r="Y136" s="36"/>
      <c r="Z136" s="15"/>
      <c r="AD136" s="14"/>
      <c r="AE136" s="14"/>
      <c r="AF136" s="14"/>
      <c r="AG136" s="15"/>
      <c r="AH136" s="16"/>
      <c r="AI136" s="15"/>
      <c r="AJ136" s="36"/>
      <c r="AK136" s="15"/>
    </row>
    <row r="137" spans="19:37" ht="24" customHeight="1" x14ac:dyDescent="0.25">
      <c r="S137" s="14"/>
      <c r="T137" s="14"/>
      <c r="U137" s="14"/>
      <c r="V137" s="15"/>
      <c r="W137" s="16"/>
      <c r="X137" s="15"/>
      <c r="Y137" s="36"/>
      <c r="Z137" s="15"/>
      <c r="AD137" s="14"/>
      <c r="AE137" s="14"/>
      <c r="AF137" s="14"/>
      <c r="AG137" s="15"/>
      <c r="AH137" s="16"/>
      <c r="AI137" s="15"/>
      <c r="AJ137" s="36"/>
      <c r="AK137" s="15"/>
    </row>
    <row r="138" spans="19:37" ht="24" customHeight="1" x14ac:dyDescent="0.25">
      <c r="S138" s="14"/>
      <c r="T138" s="14"/>
      <c r="U138" s="14"/>
      <c r="V138" s="15"/>
      <c r="W138" s="16"/>
      <c r="X138" s="15"/>
      <c r="Y138" s="36"/>
      <c r="Z138" s="15"/>
      <c r="AD138" s="14"/>
      <c r="AE138" s="14"/>
      <c r="AF138" s="14"/>
      <c r="AG138" s="15"/>
      <c r="AH138" s="16"/>
      <c r="AI138" s="15"/>
      <c r="AJ138" s="36"/>
      <c r="AK138" s="15"/>
    </row>
    <row r="139" spans="19:37" ht="24" customHeight="1" x14ac:dyDescent="0.25">
      <c r="S139" s="14"/>
      <c r="T139" s="14"/>
      <c r="U139" s="14"/>
      <c r="V139" s="15"/>
      <c r="W139" s="16"/>
      <c r="X139" s="15"/>
      <c r="Y139" s="36"/>
      <c r="Z139" s="15"/>
      <c r="AD139" s="14"/>
      <c r="AE139" s="14"/>
      <c r="AF139" s="14"/>
      <c r="AG139" s="15"/>
      <c r="AH139" s="16"/>
      <c r="AI139" s="15"/>
      <c r="AJ139" s="36"/>
      <c r="AK139" s="15"/>
    </row>
    <row r="140" spans="19:37" ht="24" customHeight="1" x14ac:dyDescent="0.25">
      <c r="S140" s="14"/>
      <c r="T140" s="14"/>
      <c r="U140" s="14"/>
      <c r="V140" s="15"/>
      <c r="W140" s="16"/>
      <c r="X140" s="15"/>
      <c r="Y140" s="36"/>
      <c r="Z140" s="15"/>
      <c r="AD140" s="14"/>
      <c r="AE140" s="14"/>
      <c r="AF140" s="14"/>
      <c r="AG140" s="15"/>
      <c r="AH140" s="16"/>
      <c r="AI140" s="15"/>
      <c r="AJ140" s="36"/>
      <c r="AK140" s="15"/>
    </row>
    <row r="141" spans="19:37" ht="24" customHeight="1" x14ac:dyDescent="0.25">
      <c r="S141" s="14"/>
      <c r="T141" s="14"/>
      <c r="U141" s="14"/>
      <c r="V141" s="15"/>
      <c r="W141" s="16"/>
      <c r="X141" s="15"/>
      <c r="Y141" s="36"/>
      <c r="Z141" s="15"/>
      <c r="AD141" s="14"/>
      <c r="AE141" s="14"/>
      <c r="AF141" s="14"/>
      <c r="AG141" s="15"/>
      <c r="AH141" s="16"/>
      <c r="AI141" s="15"/>
      <c r="AJ141" s="36"/>
      <c r="AK141" s="15"/>
    </row>
    <row r="142" spans="19:37" ht="24" customHeight="1" x14ac:dyDescent="0.25">
      <c r="S142" s="14"/>
      <c r="T142" s="14"/>
      <c r="U142" s="14"/>
      <c r="V142" s="15"/>
      <c r="W142" s="16"/>
      <c r="X142" s="15"/>
      <c r="Y142" s="36"/>
      <c r="Z142" s="15"/>
      <c r="AD142" s="14"/>
      <c r="AE142" s="14"/>
      <c r="AF142" s="14"/>
      <c r="AG142" s="15"/>
      <c r="AH142" s="16"/>
      <c r="AI142" s="15"/>
      <c r="AJ142" s="36"/>
      <c r="AK142" s="15"/>
    </row>
    <row r="143" spans="19:37" ht="24" customHeight="1" x14ac:dyDescent="0.25">
      <c r="S143" s="14"/>
      <c r="T143" s="14"/>
      <c r="U143" s="14"/>
      <c r="V143" s="15"/>
      <c r="W143" s="16"/>
      <c r="X143" s="15"/>
      <c r="Y143" s="36"/>
      <c r="Z143" s="15"/>
      <c r="AD143" s="14"/>
      <c r="AE143" s="14"/>
      <c r="AF143" s="14"/>
      <c r="AG143" s="15"/>
      <c r="AH143" s="16"/>
      <c r="AI143" s="15"/>
      <c r="AJ143" s="36"/>
      <c r="AK143" s="15"/>
    </row>
    <row r="144" spans="19:37" ht="24" customHeight="1" x14ac:dyDescent="0.25">
      <c r="S144" s="14"/>
      <c r="T144" s="14"/>
      <c r="U144" s="14"/>
      <c r="V144" s="15"/>
      <c r="W144" s="16"/>
      <c r="X144" s="15"/>
      <c r="Y144" s="36"/>
      <c r="Z144" s="15"/>
      <c r="AD144" s="14"/>
      <c r="AE144" s="14"/>
      <c r="AF144" s="14"/>
      <c r="AG144" s="15"/>
      <c r="AH144" s="16"/>
      <c r="AI144" s="15"/>
      <c r="AJ144" s="36"/>
      <c r="AK144" s="15"/>
    </row>
    <row r="145" spans="19:37" ht="24" customHeight="1" x14ac:dyDescent="0.25">
      <c r="S145" s="14"/>
      <c r="T145" s="14"/>
      <c r="U145" s="14"/>
      <c r="V145" s="15"/>
      <c r="W145" s="16"/>
      <c r="X145" s="15"/>
      <c r="Y145" s="36"/>
      <c r="Z145" s="15"/>
      <c r="AD145" s="14"/>
      <c r="AE145" s="14"/>
      <c r="AF145" s="14"/>
      <c r="AG145" s="15"/>
      <c r="AH145" s="16"/>
      <c r="AI145" s="15"/>
      <c r="AJ145" s="36"/>
      <c r="AK145" s="15"/>
    </row>
    <row r="146" spans="19:37" ht="24" customHeight="1" x14ac:dyDescent="0.25">
      <c r="S146" s="14"/>
      <c r="T146" s="14"/>
      <c r="U146" s="14"/>
      <c r="V146" s="15"/>
      <c r="W146" s="16"/>
      <c r="X146" s="15"/>
      <c r="Y146" s="36"/>
      <c r="Z146" s="15"/>
      <c r="AD146" s="14"/>
      <c r="AE146" s="14"/>
      <c r="AF146" s="14"/>
      <c r="AG146" s="15"/>
      <c r="AH146" s="16"/>
      <c r="AI146" s="15"/>
      <c r="AJ146" s="36"/>
      <c r="AK146" s="15"/>
    </row>
    <row r="147" spans="19:37" ht="24" customHeight="1" x14ac:dyDescent="0.25">
      <c r="S147" s="14"/>
      <c r="T147" s="14"/>
      <c r="U147" s="14"/>
      <c r="V147" s="15"/>
      <c r="W147" s="16"/>
      <c r="X147" s="15"/>
      <c r="Y147" s="36"/>
      <c r="Z147" s="15"/>
      <c r="AD147" s="14"/>
      <c r="AE147" s="14"/>
      <c r="AF147" s="14"/>
      <c r="AG147" s="15"/>
      <c r="AH147" s="16"/>
      <c r="AI147" s="15"/>
      <c r="AJ147" s="36"/>
      <c r="AK147" s="15"/>
    </row>
    <row r="148" spans="19:37" ht="24" customHeight="1" x14ac:dyDescent="0.25">
      <c r="S148" s="14"/>
      <c r="T148" s="14"/>
      <c r="U148" s="14"/>
      <c r="V148" s="15"/>
      <c r="W148" s="16"/>
      <c r="X148" s="15"/>
      <c r="Y148" s="36"/>
      <c r="Z148" s="15"/>
      <c r="AD148" s="14"/>
      <c r="AE148" s="14"/>
      <c r="AF148" s="14"/>
      <c r="AG148" s="15"/>
      <c r="AH148" s="16"/>
      <c r="AI148" s="15"/>
      <c r="AJ148" s="36"/>
      <c r="AK148" s="15"/>
    </row>
    <row r="149" spans="19:37" ht="24" customHeight="1" x14ac:dyDescent="0.25">
      <c r="S149" s="14"/>
      <c r="T149" s="14"/>
      <c r="U149" s="14"/>
      <c r="V149" s="15"/>
      <c r="W149" s="16"/>
      <c r="X149" s="15"/>
      <c r="Y149" s="36"/>
      <c r="Z149" s="15"/>
      <c r="AD149" s="14"/>
      <c r="AE149" s="14"/>
      <c r="AF149" s="14"/>
      <c r="AG149" s="15"/>
      <c r="AH149" s="16"/>
      <c r="AI149" s="15"/>
      <c r="AJ149" s="36"/>
      <c r="AK149" s="15"/>
    </row>
    <row r="150" spans="19:37" ht="24" customHeight="1" x14ac:dyDescent="0.25">
      <c r="S150" s="14"/>
      <c r="T150" s="14"/>
      <c r="U150" s="14"/>
      <c r="V150" s="15"/>
      <c r="W150" s="16"/>
      <c r="X150" s="15"/>
      <c r="Y150" s="36"/>
      <c r="Z150" s="15"/>
      <c r="AD150" s="14"/>
      <c r="AE150" s="14"/>
      <c r="AF150" s="14"/>
      <c r="AG150" s="15"/>
      <c r="AH150" s="16"/>
      <c r="AI150" s="15"/>
      <c r="AJ150" s="36"/>
      <c r="AK150" s="15"/>
    </row>
    <row r="151" spans="19:37" ht="24" customHeight="1" x14ac:dyDescent="0.25">
      <c r="S151" s="14"/>
      <c r="T151" s="14"/>
      <c r="U151" s="14"/>
      <c r="V151" s="15"/>
      <c r="W151" s="16"/>
      <c r="X151" s="15"/>
      <c r="Y151" s="36"/>
      <c r="Z151" s="15"/>
      <c r="AD151" s="14"/>
      <c r="AE151" s="14"/>
      <c r="AF151" s="14"/>
      <c r="AG151" s="15"/>
      <c r="AH151" s="16"/>
      <c r="AI151" s="15"/>
      <c r="AJ151" s="36"/>
      <c r="AK151" s="15"/>
    </row>
    <row r="152" spans="19:37" ht="24" customHeight="1" x14ac:dyDescent="0.25">
      <c r="S152" s="14"/>
      <c r="T152" s="14"/>
      <c r="U152" s="14"/>
      <c r="V152" s="15"/>
      <c r="W152" s="16"/>
      <c r="X152" s="15"/>
      <c r="Y152" s="36"/>
      <c r="Z152" s="15"/>
      <c r="AD152" s="14"/>
      <c r="AE152" s="14"/>
      <c r="AF152" s="14"/>
      <c r="AG152" s="15"/>
      <c r="AH152" s="16"/>
      <c r="AI152" s="15"/>
      <c r="AJ152" s="36"/>
      <c r="AK152" s="15"/>
    </row>
    <row r="153" spans="19:37" ht="24" customHeight="1" x14ac:dyDescent="0.25">
      <c r="S153" s="14"/>
      <c r="T153" s="14"/>
      <c r="U153" s="14"/>
      <c r="V153" s="15"/>
      <c r="W153" s="16"/>
      <c r="X153" s="15"/>
      <c r="Y153" s="36"/>
      <c r="Z153" s="15"/>
      <c r="AD153" s="14"/>
      <c r="AE153" s="14"/>
      <c r="AF153" s="14"/>
      <c r="AG153" s="15"/>
      <c r="AH153" s="16"/>
      <c r="AI153" s="15"/>
      <c r="AJ153" s="36"/>
      <c r="AK153" s="15"/>
    </row>
    <row r="154" spans="19:37" ht="24" customHeight="1" x14ac:dyDescent="0.25">
      <c r="S154" s="14"/>
      <c r="T154" s="14"/>
      <c r="U154" s="14"/>
      <c r="V154" s="15"/>
      <c r="W154" s="16"/>
      <c r="X154" s="15"/>
      <c r="Y154" s="36"/>
      <c r="Z154" s="15"/>
      <c r="AD154" s="14"/>
      <c r="AE154" s="14"/>
      <c r="AF154" s="14"/>
      <c r="AG154" s="15"/>
      <c r="AH154" s="16"/>
      <c r="AI154" s="15"/>
      <c r="AJ154" s="36"/>
      <c r="AK154" s="15"/>
    </row>
    <row r="155" spans="19:37" ht="24" customHeight="1" x14ac:dyDescent="0.25">
      <c r="S155" s="14"/>
      <c r="T155" s="14"/>
      <c r="U155" s="14"/>
      <c r="V155" s="15"/>
      <c r="W155" s="16"/>
      <c r="X155" s="15"/>
      <c r="Y155" s="36"/>
      <c r="Z155" s="15"/>
      <c r="AD155" s="14"/>
      <c r="AE155" s="14"/>
      <c r="AF155" s="14"/>
      <c r="AG155" s="15"/>
      <c r="AH155" s="16"/>
      <c r="AI155" s="15"/>
      <c r="AJ155" s="36"/>
      <c r="AK155" s="15"/>
    </row>
    <row r="156" spans="19:37" ht="24" customHeight="1" x14ac:dyDescent="0.25">
      <c r="S156" s="14"/>
      <c r="T156" s="14"/>
      <c r="U156" s="14"/>
      <c r="V156" s="15"/>
      <c r="W156" s="16"/>
      <c r="X156" s="15"/>
      <c r="Y156" s="36"/>
      <c r="Z156" s="15"/>
      <c r="AD156" s="14"/>
      <c r="AE156" s="14"/>
      <c r="AF156" s="14"/>
      <c r="AG156" s="15"/>
      <c r="AH156" s="16"/>
      <c r="AI156" s="15"/>
      <c r="AJ156" s="36"/>
      <c r="AK156" s="15"/>
    </row>
    <row r="157" spans="19:37" ht="24" customHeight="1" x14ac:dyDescent="0.25">
      <c r="S157" s="14"/>
      <c r="T157" s="14"/>
      <c r="U157" s="14"/>
      <c r="V157" s="15"/>
      <c r="W157" s="16"/>
      <c r="X157" s="15"/>
      <c r="Y157" s="36"/>
      <c r="Z157" s="15"/>
      <c r="AD157" s="14"/>
      <c r="AE157" s="14"/>
      <c r="AF157" s="14"/>
      <c r="AG157" s="15"/>
      <c r="AH157" s="16"/>
      <c r="AI157" s="15"/>
      <c r="AJ157" s="36"/>
      <c r="AK157" s="15"/>
    </row>
    <row r="158" spans="19:37" ht="24" customHeight="1" x14ac:dyDescent="0.25">
      <c r="S158" s="14"/>
      <c r="T158" s="14"/>
      <c r="U158" s="14"/>
      <c r="V158" s="15"/>
      <c r="W158" s="16"/>
      <c r="X158" s="15"/>
      <c r="Y158" s="36"/>
      <c r="Z158" s="15"/>
      <c r="AD158" s="14"/>
      <c r="AE158" s="14"/>
      <c r="AF158" s="14"/>
      <c r="AG158" s="15"/>
      <c r="AH158" s="16"/>
      <c r="AI158" s="15"/>
      <c r="AJ158" s="36"/>
      <c r="AK158" s="15"/>
    </row>
    <row r="159" spans="19:37" ht="24" customHeight="1" x14ac:dyDescent="0.25">
      <c r="S159" s="14"/>
      <c r="T159" s="14"/>
      <c r="U159" s="14"/>
      <c r="V159" s="15"/>
      <c r="W159" s="16"/>
      <c r="X159" s="15"/>
      <c r="Y159" s="36"/>
      <c r="Z159" s="15"/>
      <c r="AD159" s="14"/>
      <c r="AE159" s="14"/>
      <c r="AF159" s="14"/>
      <c r="AG159" s="15"/>
      <c r="AH159" s="16"/>
      <c r="AI159" s="15"/>
      <c r="AJ159" s="36"/>
      <c r="AK159" s="15"/>
    </row>
    <row r="160" spans="19:37" ht="24" customHeight="1" x14ac:dyDescent="0.25">
      <c r="S160" s="14"/>
      <c r="T160" s="14"/>
      <c r="U160" s="14"/>
      <c r="V160" s="15"/>
      <c r="W160" s="16"/>
      <c r="X160" s="15"/>
      <c r="Y160" s="36"/>
      <c r="Z160" s="15"/>
      <c r="AD160" s="14"/>
      <c r="AE160" s="14"/>
      <c r="AF160" s="14"/>
      <c r="AG160" s="15"/>
      <c r="AH160" s="16"/>
      <c r="AI160" s="15"/>
      <c r="AJ160" s="36"/>
      <c r="AK160" s="15"/>
    </row>
    <row r="161" spans="19:37" ht="24" customHeight="1" x14ac:dyDescent="0.25">
      <c r="S161" s="14"/>
      <c r="T161" s="14"/>
      <c r="U161" s="14"/>
      <c r="V161" s="15"/>
      <c r="W161" s="16"/>
      <c r="X161" s="15"/>
      <c r="Y161" s="36"/>
      <c r="Z161" s="15"/>
      <c r="AD161" s="14"/>
      <c r="AE161" s="14"/>
      <c r="AF161" s="14"/>
      <c r="AG161" s="15"/>
      <c r="AH161" s="16"/>
      <c r="AI161" s="15"/>
      <c r="AJ161" s="36"/>
      <c r="AK161" s="15"/>
    </row>
    <row r="162" spans="19:37" ht="24" customHeight="1" x14ac:dyDescent="0.25">
      <c r="S162" s="14"/>
      <c r="T162" s="14"/>
      <c r="U162" s="14"/>
      <c r="V162" s="15"/>
      <c r="W162" s="16"/>
      <c r="X162" s="15"/>
      <c r="Y162" s="36"/>
      <c r="Z162" s="15"/>
      <c r="AD162" s="14"/>
      <c r="AE162" s="14"/>
      <c r="AF162" s="14"/>
      <c r="AG162" s="15"/>
      <c r="AH162" s="16"/>
      <c r="AI162" s="15"/>
      <c r="AJ162" s="36"/>
      <c r="AK162" s="15"/>
    </row>
    <row r="163" spans="19:37" ht="24" customHeight="1" x14ac:dyDescent="0.25">
      <c r="S163" s="14"/>
      <c r="T163" s="14"/>
      <c r="U163" s="14"/>
      <c r="V163" s="15"/>
      <c r="W163" s="16"/>
      <c r="X163" s="15"/>
      <c r="Y163" s="36"/>
      <c r="Z163" s="15"/>
      <c r="AD163" s="14"/>
      <c r="AE163" s="14"/>
      <c r="AF163" s="14"/>
      <c r="AG163" s="15"/>
      <c r="AH163" s="16"/>
      <c r="AI163" s="15"/>
      <c r="AJ163" s="36"/>
      <c r="AK163" s="15"/>
    </row>
    <row r="164" spans="19:37" ht="24" customHeight="1" x14ac:dyDescent="0.25">
      <c r="S164" s="14"/>
      <c r="T164" s="14"/>
      <c r="U164" s="14"/>
      <c r="V164" s="15"/>
      <c r="W164" s="16"/>
      <c r="X164" s="15"/>
      <c r="Y164" s="36"/>
      <c r="Z164" s="15"/>
      <c r="AD164" s="14"/>
      <c r="AE164" s="14"/>
      <c r="AF164" s="14"/>
      <c r="AG164" s="15"/>
      <c r="AH164" s="16"/>
      <c r="AI164" s="15"/>
      <c r="AJ164" s="36"/>
      <c r="AK164" s="15"/>
    </row>
    <row r="165" spans="19:37" ht="24" customHeight="1" x14ac:dyDescent="0.25">
      <c r="S165" s="14"/>
      <c r="T165" s="14"/>
      <c r="U165" s="14"/>
      <c r="V165" s="15"/>
      <c r="W165" s="16"/>
      <c r="X165" s="15"/>
      <c r="Y165" s="36"/>
      <c r="Z165" s="15"/>
      <c r="AD165" s="14"/>
      <c r="AE165" s="14"/>
      <c r="AF165" s="14"/>
      <c r="AG165" s="15"/>
      <c r="AH165" s="16"/>
      <c r="AI165" s="15"/>
      <c r="AJ165" s="36"/>
      <c r="AK165" s="15"/>
    </row>
    <row r="166" spans="19:37" ht="24" customHeight="1" x14ac:dyDescent="0.25">
      <c r="S166" s="14"/>
      <c r="T166" s="14"/>
      <c r="U166" s="14"/>
      <c r="V166" s="15"/>
      <c r="W166" s="16"/>
      <c r="X166" s="15"/>
      <c r="Y166" s="36"/>
      <c r="Z166" s="15"/>
      <c r="AD166" s="14"/>
      <c r="AE166" s="14"/>
      <c r="AF166" s="14"/>
      <c r="AG166" s="15"/>
      <c r="AH166" s="16"/>
      <c r="AI166" s="15"/>
      <c r="AJ166" s="36"/>
      <c r="AK166" s="15"/>
    </row>
    <row r="167" spans="19:37" ht="24" customHeight="1" x14ac:dyDescent="0.25">
      <c r="S167" s="14"/>
      <c r="T167" s="14"/>
      <c r="U167" s="14"/>
      <c r="V167" s="15"/>
      <c r="W167" s="16"/>
      <c r="X167" s="15"/>
      <c r="Y167" s="36"/>
      <c r="Z167" s="15"/>
      <c r="AD167" s="14"/>
      <c r="AE167" s="14"/>
      <c r="AF167" s="14"/>
      <c r="AG167" s="15"/>
      <c r="AH167" s="16"/>
      <c r="AI167" s="15"/>
      <c r="AJ167" s="36"/>
      <c r="AK167" s="15"/>
    </row>
    <row r="168" spans="19:37" ht="24" customHeight="1" x14ac:dyDescent="0.25">
      <c r="S168" s="14"/>
      <c r="T168" s="14"/>
      <c r="U168" s="14"/>
      <c r="V168" s="15"/>
      <c r="W168" s="16"/>
      <c r="X168" s="15"/>
      <c r="Y168" s="36"/>
      <c r="Z168" s="15"/>
      <c r="AD168" s="14"/>
      <c r="AE168" s="14"/>
      <c r="AF168" s="14"/>
      <c r="AG168" s="15"/>
      <c r="AH168" s="16"/>
      <c r="AI168" s="15"/>
      <c r="AJ168" s="36"/>
      <c r="AK168" s="15"/>
    </row>
    <row r="169" spans="19:37" ht="24" customHeight="1" x14ac:dyDescent="0.25">
      <c r="S169" s="14"/>
      <c r="T169" s="14"/>
      <c r="U169" s="14"/>
      <c r="V169" s="15"/>
      <c r="W169" s="16"/>
      <c r="X169" s="15"/>
      <c r="Y169" s="36"/>
      <c r="Z169" s="15"/>
      <c r="AD169" s="14"/>
      <c r="AE169" s="14"/>
      <c r="AF169" s="14"/>
      <c r="AG169" s="15"/>
      <c r="AH169" s="16"/>
      <c r="AI169" s="15"/>
      <c r="AJ169" s="36"/>
      <c r="AK169" s="15"/>
    </row>
    <row r="170" spans="19:37" ht="24" customHeight="1" x14ac:dyDescent="0.25">
      <c r="S170" s="14"/>
      <c r="T170" s="14"/>
      <c r="U170" s="14"/>
      <c r="V170" s="15"/>
      <c r="W170" s="16"/>
      <c r="X170" s="15"/>
      <c r="Y170" s="36"/>
      <c r="Z170" s="15"/>
      <c r="AD170" s="14"/>
      <c r="AE170" s="14"/>
      <c r="AF170" s="14"/>
      <c r="AG170" s="15"/>
      <c r="AH170" s="16"/>
      <c r="AI170" s="15"/>
      <c r="AJ170" s="36"/>
      <c r="AK170" s="15"/>
    </row>
    <row r="171" spans="19:37" ht="24" customHeight="1" x14ac:dyDescent="0.25">
      <c r="S171" s="14"/>
      <c r="T171" s="14"/>
      <c r="U171" s="14"/>
      <c r="V171" s="15"/>
      <c r="W171" s="16"/>
      <c r="X171" s="15"/>
      <c r="Y171" s="36"/>
      <c r="Z171" s="15"/>
      <c r="AD171" s="14"/>
      <c r="AE171" s="14"/>
      <c r="AF171" s="14"/>
      <c r="AG171" s="15"/>
      <c r="AH171" s="16"/>
      <c r="AI171" s="15"/>
      <c r="AJ171" s="36"/>
      <c r="AK171" s="15"/>
    </row>
    <row r="172" spans="19:37" ht="24" customHeight="1" x14ac:dyDescent="0.25">
      <c r="S172" s="14"/>
      <c r="T172" s="14"/>
      <c r="U172" s="14"/>
      <c r="V172" s="15"/>
      <c r="W172" s="16"/>
      <c r="X172" s="15"/>
      <c r="Y172" s="36"/>
      <c r="Z172" s="15"/>
      <c r="AD172" s="14"/>
      <c r="AE172" s="14"/>
      <c r="AF172" s="14"/>
      <c r="AG172" s="15"/>
      <c r="AH172" s="16"/>
      <c r="AI172" s="15"/>
      <c r="AJ172" s="36"/>
      <c r="AK172" s="15"/>
    </row>
    <row r="173" spans="19:37" ht="24" customHeight="1" x14ac:dyDescent="0.25">
      <c r="S173" s="14"/>
      <c r="T173" s="14"/>
      <c r="U173" s="14"/>
      <c r="V173" s="15"/>
      <c r="W173" s="16"/>
      <c r="X173" s="15"/>
      <c r="Y173" s="36"/>
      <c r="Z173" s="15"/>
      <c r="AD173" s="14"/>
      <c r="AE173" s="14"/>
      <c r="AF173" s="14"/>
      <c r="AG173" s="15"/>
      <c r="AH173" s="16"/>
      <c r="AI173" s="15"/>
      <c r="AJ173" s="36"/>
      <c r="AK173" s="15"/>
    </row>
    <row r="174" spans="19:37" ht="24" customHeight="1" x14ac:dyDescent="0.25">
      <c r="S174" s="14"/>
      <c r="T174" s="14"/>
      <c r="U174" s="14"/>
      <c r="V174" s="15"/>
      <c r="W174" s="16"/>
      <c r="X174" s="15"/>
      <c r="Y174" s="36"/>
      <c r="Z174" s="15"/>
      <c r="AD174" s="14"/>
      <c r="AE174" s="14"/>
      <c r="AF174" s="14"/>
      <c r="AG174" s="15"/>
      <c r="AH174" s="16"/>
      <c r="AI174" s="15"/>
      <c r="AJ174" s="36"/>
      <c r="AK174" s="15"/>
    </row>
  </sheetData>
  <mergeCells count="12">
    <mergeCell ref="H47:L47"/>
    <mergeCell ref="M47:N47"/>
    <mergeCell ref="H2:N2"/>
    <mergeCell ref="H48:L48"/>
    <mergeCell ref="A1:AA1"/>
    <mergeCell ref="S2:AA2"/>
    <mergeCell ref="AR48:AV48"/>
    <mergeCell ref="AD2:AL2"/>
    <mergeCell ref="AD1:AX1"/>
    <mergeCell ref="AR2:AX2"/>
    <mergeCell ref="AR47:AV47"/>
    <mergeCell ref="AW47:AX47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55"/>
  <sheetViews>
    <sheetView tabSelected="1" zoomScale="70" zoomScaleNormal="70" zoomScaleSheetLayoutView="85" workbookViewId="0">
      <selection activeCell="A6" sqref="A6:B6"/>
    </sheetView>
  </sheetViews>
  <sheetFormatPr defaultColWidth="10.42578125" defaultRowHeight="24" customHeight="1" x14ac:dyDescent="0.25"/>
  <cols>
    <col min="1" max="1" width="16.7109375" style="87" customWidth="1"/>
    <col min="2" max="2" width="10" style="87" customWidth="1"/>
    <col min="3" max="3" width="11.28515625" style="87" customWidth="1"/>
    <col min="4" max="4" width="15.85546875" style="87" customWidth="1"/>
    <col min="5" max="5" width="13.28515625" style="87" customWidth="1"/>
    <col min="6" max="6" width="14.140625" style="87" customWidth="1"/>
    <col min="7" max="7" width="16.28515625" style="87" customWidth="1"/>
    <col min="8" max="8" width="23" style="87" customWidth="1"/>
    <col min="9" max="9" width="19.85546875" style="87" customWidth="1"/>
    <col min="10" max="10" width="17.28515625" style="87" customWidth="1"/>
    <col min="11" max="11" width="16.140625" style="87" customWidth="1"/>
    <col min="12" max="12" width="23.42578125" style="87" customWidth="1"/>
    <col min="13" max="13" width="32.140625" style="87" customWidth="1"/>
    <col min="14" max="16384" width="10.42578125" style="87"/>
  </cols>
  <sheetData>
    <row r="1" spans="1:13" ht="53.25" customHeight="1" thickBot="1" x14ac:dyDescent="0.3">
      <c r="A1" s="330" t="s">
        <v>146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2"/>
    </row>
    <row r="2" spans="1:13" ht="37.5" customHeight="1" x14ac:dyDescent="0.25">
      <c r="A2" s="63" t="s">
        <v>1</v>
      </c>
      <c r="B2" s="327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9"/>
    </row>
    <row r="3" spans="1:13" ht="37.5" customHeight="1" x14ac:dyDescent="0.25">
      <c r="A3" s="136" t="s">
        <v>166</v>
      </c>
      <c r="B3" s="223"/>
      <c r="C3" s="224"/>
      <c r="D3" s="224"/>
      <c r="E3" s="224"/>
      <c r="F3" s="224"/>
      <c r="G3" s="224"/>
      <c r="H3" s="224"/>
      <c r="I3" s="556" t="s">
        <v>167</v>
      </c>
      <c r="J3" s="225" t="s">
        <v>168</v>
      </c>
      <c r="K3" s="224"/>
      <c r="L3" s="224"/>
      <c r="M3" s="226"/>
    </row>
    <row r="4" spans="1:13" ht="16.5" customHeight="1" x14ac:dyDescent="0.25">
      <c r="A4" s="333" t="s">
        <v>2</v>
      </c>
      <c r="B4" s="334"/>
      <c r="C4" s="335"/>
      <c r="D4" s="335"/>
      <c r="E4" s="335"/>
      <c r="F4" s="335"/>
      <c r="G4" s="335"/>
      <c r="H4" s="335"/>
      <c r="I4" s="334"/>
      <c r="J4" s="334"/>
      <c r="K4" s="334"/>
      <c r="L4" s="334"/>
      <c r="M4" s="336"/>
    </row>
    <row r="5" spans="1:13" ht="19.5" customHeight="1" x14ac:dyDescent="0.25">
      <c r="A5" s="238" t="s">
        <v>5</v>
      </c>
      <c r="B5" s="239"/>
      <c r="C5" s="254"/>
      <c r="D5" s="255"/>
      <c r="E5" s="255"/>
      <c r="F5" s="255"/>
      <c r="G5" s="255"/>
      <c r="H5" s="256"/>
      <c r="I5" s="227" t="s">
        <v>148</v>
      </c>
      <c r="J5" s="227"/>
      <c r="K5" s="227"/>
      <c r="L5" s="227"/>
      <c r="M5" s="228"/>
    </row>
    <row r="6" spans="1:13" ht="19.5" customHeight="1" x14ac:dyDescent="0.25">
      <c r="A6" s="252" t="s">
        <v>4</v>
      </c>
      <c r="B6" s="253"/>
      <c r="C6" s="257"/>
      <c r="D6" s="258"/>
      <c r="E6" s="258"/>
      <c r="F6" s="258"/>
      <c r="G6" s="258"/>
      <c r="H6" s="259"/>
      <c r="I6" s="229"/>
      <c r="J6" s="229"/>
      <c r="K6" s="229"/>
      <c r="L6" s="229"/>
      <c r="M6" s="230"/>
    </row>
    <row r="7" spans="1:13" ht="19.5" customHeight="1" x14ac:dyDescent="0.25">
      <c r="A7" s="252" t="s">
        <v>3</v>
      </c>
      <c r="B7" s="253"/>
      <c r="C7" s="260"/>
      <c r="D7" s="250"/>
      <c r="E7" s="250"/>
      <c r="F7" s="250"/>
      <c r="G7" s="250"/>
      <c r="H7" s="251"/>
      <c r="I7" s="233"/>
      <c r="J7" s="233"/>
      <c r="K7" s="233"/>
      <c r="L7" s="233"/>
      <c r="M7" s="234"/>
    </row>
    <row r="8" spans="1:13" ht="24" customHeight="1" x14ac:dyDescent="0.25">
      <c r="A8" s="333" t="s">
        <v>10</v>
      </c>
      <c r="B8" s="334"/>
      <c r="C8" s="337"/>
      <c r="D8" s="337"/>
      <c r="E8" s="337"/>
      <c r="F8" s="337"/>
      <c r="G8" s="337"/>
      <c r="H8" s="337"/>
      <c r="I8" s="334"/>
      <c r="J8" s="334"/>
      <c r="K8" s="334"/>
      <c r="L8" s="334"/>
      <c r="M8" s="336"/>
    </row>
    <row r="9" spans="1:13" ht="16.5" customHeight="1" x14ac:dyDescent="0.25">
      <c r="A9" s="238" t="s">
        <v>5</v>
      </c>
      <c r="B9" s="239"/>
      <c r="C9" s="254"/>
      <c r="D9" s="255"/>
      <c r="E9" s="255"/>
      <c r="F9" s="255"/>
      <c r="G9" s="255"/>
      <c r="H9" s="256"/>
      <c r="I9" s="227" t="s">
        <v>147</v>
      </c>
      <c r="J9" s="227"/>
      <c r="K9" s="227"/>
      <c r="L9" s="227"/>
      <c r="M9" s="228"/>
    </row>
    <row r="10" spans="1:13" ht="16.5" customHeight="1" x14ac:dyDescent="0.25">
      <c r="A10" s="252" t="s">
        <v>4</v>
      </c>
      <c r="B10" s="253"/>
      <c r="C10" s="257"/>
      <c r="D10" s="258"/>
      <c r="E10" s="258"/>
      <c r="F10" s="258"/>
      <c r="G10" s="258"/>
      <c r="H10" s="259"/>
      <c r="I10" s="229"/>
      <c r="J10" s="229"/>
      <c r="K10" s="229"/>
      <c r="L10" s="229"/>
      <c r="M10" s="230"/>
    </row>
    <row r="11" spans="1:13" ht="16.5" customHeight="1" x14ac:dyDescent="0.25">
      <c r="A11" s="252" t="s">
        <v>3</v>
      </c>
      <c r="B11" s="253"/>
      <c r="C11" s="257"/>
      <c r="D11" s="258"/>
      <c r="E11" s="258"/>
      <c r="F11" s="258"/>
      <c r="G11" s="258"/>
      <c r="H11" s="259"/>
      <c r="I11" s="229"/>
      <c r="J11" s="229"/>
      <c r="K11" s="229"/>
      <c r="L11" s="229"/>
      <c r="M11" s="230"/>
    </row>
    <row r="12" spans="1:13" ht="16.5" customHeight="1" thickBot="1" x14ac:dyDescent="0.3">
      <c r="A12" s="64" t="s">
        <v>9</v>
      </c>
      <c r="B12" s="113"/>
      <c r="C12" s="249"/>
      <c r="D12" s="250"/>
      <c r="E12" s="250"/>
      <c r="F12" s="250"/>
      <c r="G12" s="250"/>
      <c r="H12" s="251"/>
      <c r="I12" s="231"/>
      <c r="J12" s="231"/>
      <c r="K12" s="231"/>
      <c r="L12" s="231"/>
      <c r="M12" s="232"/>
    </row>
    <row r="13" spans="1:13" ht="19.5" customHeight="1" x14ac:dyDescent="0.25">
      <c r="A13" s="338" t="s">
        <v>14</v>
      </c>
      <c r="B13" s="339"/>
      <c r="C13" s="340"/>
      <c r="D13" s="340"/>
      <c r="E13" s="340"/>
      <c r="F13" s="340"/>
      <c r="G13" s="340"/>
      <c r="H13" s="340"/>
      <c r="I13" s="339"/>
      <c r="J13" s="339"/>
      <c r="K13" s="339"/>
      <c r="L13" s="339"/>
      <c r="M13" s="341"/>
    </row>
    <row r="14" spans="1:13" ht="51.75" customHeight="1" x14ac:dyDescent="0.25">
      <c r="A14" s="342"/>
      <c r="B14" s="343"/>
      <c r="C14" s="343"/>
      <c r="D14" s="343"/>
      <c r="E14" s="343"/>
      <c r="F14" s="343"/>
      <c r="G14" s="343"/>
      <c r="H14" s="343"/>
      <c r="I14" s="343"/>
      <c r="J14" s="343"/>
      <c r="K14" s="343"/>
      <c r="L14" s="343"/>
      <c r="M14" s="344"/>
    </row>
    <row r="15" spans="1:13" ht="19.5" customHeight="1" x14ac:dyDescent="0.25">
      <c r="A15" s="235" t="s">
        <v>15</v>
      </c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7"/>
    </row>
    <row r="16" spans="1:13" ht="52.5" customHeight="1" x14ac:dyDescent="0.25">
      <c r="A16" s="358"/>
      <c r="B16" s="359"/>
      <c r="C16" s="359"/>
      <c r="D16" s="359"/>
      <c r="E16" s="359"/>
      <c r="F16" s="359"/>
      <c r="G16" s="359"/>
      <c r="H16" s="359"/>
      <c r="I16" s="359"/>
      <c r="J16" s="359"/>
      <c r="K16" s="359"/>
      <c r="L16" s="359"/>
      <c r="M16" s="360"/>
    </row>
    <row r="17" spans="1:13" ht="18" customHeight="1" x14ac:dyDescent="0.25">
      <c r="A17" s="235" t="s">
        <v>16</v>
      </c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7"/>
    </row>
    <row r="18" spans="1:13" ht="46.5" customHeight="1" x14ac:dyDescent="0.25">
      <c r="A18" s="342"/>
      <c r="B18" s="343"/>
      <c r="C18" s="343"/>
      <c r="D18" s="343"/>
      <c r="E18" s="343"/>
      <c r="F18" s="343"/>
      <c r="G18" s="343"/>
      <c r="H18" s="343"/>
      <c r="I18" s="343"/>
      <c r="J18" s="343"/>
      <c r="K18" s="343"/>
      <c r="L18" s="343"/>
      <c r="M18" s="344"/>
    </row>
    <row r="19" spans="1:13" ht="16.5" customHeight="1" x14ac:dyDescent="0.25">
      <c r="A19" s="235" t="s">
        <v>17</v>
      </c>
      <c r="B19" s="236"/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7"/>
    </row>
    <row r="20" spans="1:13" ht="52.5" customHeight="1" thickBot="1" x14ac:dyDescent="0.3">
      <c r="A20" s="361"/>
      <c r="B20" s="362"/>
      <c r="C20" s="362"/>
      <c r="D20" s="362"/>
      <c r="E20" s="362"/>
      <c r="F20" s="362"/>
      <c r="G20" s="362"/>
      <c r="H20" s="362"/>
      <c r="I20" s="362"/>
      <c r="J20" s="362"/>
      <c r="K20" s="362"/>
      <c r="L20" s="362"/>
      <c r="M20" s="363"/>
    </row>
    <row r="21" spans="1:13" ht="30" customHeight="1" thickBot="1" x14ac:dyDescent="0.3">
      <c r="A21" s="378" t="s">
        <v>8</v>
      </c>
      <c r="B21" s="379"/>
      <c r="C21" s="379"/>
      <c r="D21" s="379"/>
      <c r="E21" s="379"/>
      <c r="F21" s="379"/>
      <c r="G21" s="379"/>
      <c r="H21" s="379"/>
      <c r="I21" s="379"/>
      <c r="J21" s="379"/>
      <c r="K21" s="379"/>
      <c r="L21" s="379"/>
      <c r="M21" s="380"/>
    </row>
    <row r="22" spans="1:13" ht="53.25" customHeight="1" x14ac:dyDescent="0.25">
      <c r="A22" s="240" t="s">
        <v>149</v>
      </c>
      <c r="B22" s="241"/>
      <c r="C22" s="242"/>
      <c r="D22" s="243"/>
      <c r="E22" s="244" t="s">
        <v>152</v>
      </c>
      <c r="F22" s="241"/>
      <c r="G22" s="245"/>
      <c r="H22" s="246"/>
      <c r="I22" s="244" t="s">
        <v>153</v>
      </c>
      <c r="J22" s="241"/>
      <c r="K22" s="247"/>
      <c r="L22" s="248"/>
      <c r="M22" s="388" t="s">
        <v>13</v>
      </c>
    </row>
    <row r="23" spans="1:13" ht="53.25" customHeight="1" x14ac:dyDescent="0.25">
      <c r="A23" s="371" t="s">
        <v>95</v>
      </c>
      <c r="B23" s="368"/>
      <c r="C23" s="386"/>
      <c r="D23" s="387"/>
      <c r="E23" s="367" t="s">
        <v>98</v>
      </c>
      <c r="F23" s="368"/>
      <c r="G23" s="398"/>
      <c r="H23" s="399"/>
      <c r="I23" s="367" t="s">
        <v>99</v>
      </c>
      <c r="J23" s="368"/>
      <c r="K23" s="396"/>
      <c r="L23" s="397"/>
      <c r="M23" s="389"/>
    </row>
    <row r="24" spans="1:13" ht="53.25" customHeight="1" x14ac:dyDescent="0.25">
      <c r="A24" s="371" t="s">
        <v>150</v>
      </c>
      <c r="B24" s="368"/>
      <c r="C24" s="369"/>
      <c r="D24" s="370"/>
      <c r="E24" s="367" t="s">
        <v>18</v>
      </c>
      <c r="F24" s="368"/>
      <c r="G24" s="372"/>
      <c r="H24" s="373"/>
      <c r="I24" s="367" t="s">
        <v>154</v>
      </c>
      <c r="J24" s="368"/>
      <c r="K24" s="391"/>
      <c r="L24" s="392"/>
      <c r="M24" s="389"/>
    </row>
    <row r="25" spans="1:13" s="88" customFormat="1" ht="53.25" customHeight="1" x14ac:dyDescent="0.25">
      <c r="A25" s="371" t="s">
        <v>94</v>
      </c>
      <c r="B25" s="368"/>
      <c r="C25" s="369"/>
      <c r="D25" s="370"/>
      <c r="E25" s="367" t="s">
        <v>144</v>
      </c>
      <c r="F25" s="368"/>
      <c r="G25" s="369"/>
      <c r="H25" s="370"/>
      <c r="I25" s="393" t="s">
        <v>169</v>
      </c>
      <c r="J25" s="393"/>
      <c r="K25" s="394"/>
      <c r="L25" s="394"/>
      <c r="M25" s="390"/>
    </row>
    <row r="26" spans="1:13" ht="90" customHeight="1" thickBot="1" x14ac:dyDescent="0.3">
      <c r="A26" s="364" t="s">
        <v>151</v>
      </c>
      <c r="B26" s="365"/>
      <c r="C26" s="365"/>
      <c r="D26" s="366"/>
      <c r="E26" s="381"/>
      <c r="F26" s="382"/>
      <c r="G26" s="382"/>
      <c r="H26" s="382"/>
      <c r="I26" s="382"/>
      <c r="J26" s="382"/>
      <c r="K26" s="382"/>
      <c r="L26" s="382"/>
      <c r="M26" s="383"/>
    </row>
    <row r="27" spans="1:13" ht="22.5" customHeight="1" thickBot="1" x14ac:dyDescent="0.3">
      <c r="A27" s="384" t="s">
        <v>22</v>
      </c>
      <c r="B27" s="312"/>
      <c r="C27" s="312"/>
      <c r="D27" s="312"/>
      <c r="E27" s="312"/>
      <c r="F27" s="312"/>
      <c r="G27" s="312"/>
      <c r="H27" s="312"/>
      <c r="I27" s="312"/>
      <c r="J27" s="312"/>
      <c r="K27" s="312"/>
      <c r="L27" s="312"/>
      <c r="M27" s="313"/>
    </row>
    <row r="28" spans="1:13" ht="72" customHeight="1" x14ac:dyDescent="0.25">
      <c r="A28" s="21" t="s">
        <v>23</v>
      </c>
      <c r="B28" s="374" t="s">
        <v>24</v>
      </c>
      <c r="C28" s="374"/>
      <c r="D28" s="374"/>
      <c r="E28" s="188" t="s">
        <v>25</v>
      </c>
      <c r="F28" s="188" t="s">
        <v>26</v>
      </c>
      <c r="G28" s="188" t="s">
        <v>27</v>
      </c>
      <c r="H28" s="188" t="s">
        <v>28</v>
      </c>
      <c r="I28" s="188" t="s">
        <v>29</v>
      </c>
      <c r="J28" s="22" t="s">
        <v>30</v>
      </c>
      <c r="K28" s="188" t="s">
        <v>34</v>
      </c>
      <c r="L28" s="374" t="s">
        <v>204</v>
      </c>
      <c r="M28" s="385"/>
    </row>
    <row r="29" spans="1:13" s="95" customFormat="1" ht="30" customHeight="1" x14ac:dyDescent="0.25">
      <c r="A29" s="89"/>
      <c r="B29" s="375"/>
      <c r="C29" s="376"/>
      <c r="D29" s="377"/>
      <c r="E29" s="90"/>
      <c r="F29" s="90"/>
      <c r="G29" s="65">
        <f>SUM(F29-E29)</f>
        <v>0</v>
      </c>
      <c r="H29" s="91"/>
      <c r="I29" s="92"/>
      <c r="J29" s="144"/>
      <c r="K29" s="187"/>
      <c r="L29" s="262"/>
      <c r="M29" s="262"/>
    </row>
    <row r="30" spans="1:13" s="95" customFormat="1" ht="30" customHeight="1" x14ac:dyDescent="0.25">
      <c r="A30" s="96"/>
      <c r="B30" s="265"/>
      <c r="C30" s="266"/>
      <c r="D30" s="267"/>
      <c r="E30" s="90"/>
      <c r="F30" s="90"/>
      <c r="G30" s="66">
        <f t="shared" ref="G30:G69" si="0">SUM(F30-E30)</f>
        <v>0</v>
      </c>
      <c r="H30" s="97"/>
      <c r="I30" s="92"/>
      <c r="J30" s="144"/>
      <c r="K30" s="187"/>
      <c r="L30" s="262"/>
      <c r="M30" s="262"/>
    </row>
    <row r="31" spans="1:13" s="95" customFormat="1" ht="30" customHeight="1" x14ac:dyDescent="0.25">
      <c r="A31" s="96"/>
      <c r="B31" s="265"/>
      <c r="C31" s="266"/>
      <c r="D31" s="267"/>
      <c r="E31" s="90"/>
      <c r="F31" s="90"/>
      <c r="G31" s="66">
        <f t="shared" si="0"/>
        <v>0</v>
      </c>
      <c r="H31" s="97"/>
      <c r="I31" s="92"/>
      <c r="J31" s="144"/>
      <c r="K31" s="187"/>
      <c r="L31" s="262"/>
      <c r="M31" s="262"/>
    </row>
    <row r="32" spans="1:13" s="95" customFormat="1" ht="30" customHeight="1" x14ac:dyDescent="0.25">
      <c r="A32" s="96"/>
      <c r="B32" s="265"/>
      <c r="C32" s="266"/>
      <c r="D32" s="267"/>
      <c r="E32" s="90"/>
      <c r="F32" s="90"/>
      <c r="G32" s="66">
        <f t="shared" si="0"/>
        <v>0</v>
      </c>
      <c r="H32" s="97"/>
      <c r="I32" s="92"/>
      <c r="J32" s="144"/>
      <c r="K32" s="187"/>
      <c r="L32" s="262"/>
      <c r="M32" s="262"/>
    </row>
    <row r="33" spans="1:13" s="95" customFormat="1" ht="30" customHeight="1" x14ac:dyDescent="0.25">
      <c r="A33" s="96"/>
      <c r="B33" s="265"/>
      <c r="C33" s="266"/>
      <c r="D33" s="267"/>
      <c r="E33" s="90"/>
      <c r="F33" s="90"/>
      <c r="G33" s="66">
        <f t="shared" si="0"/>
        <v>0</v>
      </c>
      <c r="H33" s="97"/>
      <c r="I33" s="92"/>
      <c r="J33" s="144"/>
      <c r="K33" s="187"/>
      <c r="L33" s="262"/>
      <c r="M33" s="262"/>
    </row>
    <row r="34" spans="1:13" s="95" customFormat="1" ht="30" customHeight="1" x14ac:dyDescent="0.25">
      <c r="A34" s="96"/>
      <c r="B34" s="265"/>
      <c r="C34" s="266"/>
      <c r="D34" s="267"/>
      <c r="E34" s="90"/>
      <c r="F34" s="90"/>
      <c r="G34" s="66">
        <f t="shared" si="0"/>
        <v>0</v>
      </c>
      <c r="H34" s="97"/>
      <c r="I34" s="92"/>
      <c r="J34" s="144"/>
      <c r="K34" s="187"/>
      <c r="L34" s="262"/>
      <c r="M34" s="262"/>
    </row>
    <row r="35" spans="1:13" s="95" customFormat="1" ht="30" customHeight="1" x14ac:dyDescent="0.25">
      <c r="A35" s="96"/>
      <c r="B35" s="265"/>
      <c r="C35" s="266"/>
      <c r="D35" s="267"/>
      <c r="E35" s="90"/>
      <c r="F35" s="90"/>
      <c r="G35" s="66">
        <f t="shared" si="0"/>
        <v>0</v>
      </c>
      <c r="H35" s="97"/>
      <c r="I35" s="92"/>
      <c r="J35" s="144"/>
      <c r="K35" s="187"/>
      <c r="L35" s="262"/>
      <c r="M35" s="262"/>
    </row>
    <row r="36" spans="1:13" s="95" customFormat="1" ht="30" customHeight="1" x14ac:dyDescent="0.25">
      <c r="A36" s="96"/>
      <c r="B36" s="265"/>
      <c r="C36" s="266"/>
      <c r="D36" s="267"/>
      <c r="E36" s="90"/>
      <c r="F36" s="90"/>
      <c r="G36" s="66">
        <f t="shared" si="0"/>
        <v>0</v>
      </c>
      <c r="H36" s="97"/>
      <c r="I36" s="92"/>
      <c r="J36" s="144"/>
      <c r="K36" s="187"/>
      <c r="L36" s="262"/>
      <c r="M36" s="262"/>
    </row>
    <row r="37" spans="1:13" s="95" customFormat="1" ht="30" customHeight="1" x14ac:dyDescent="0.25">
      <c r="A37" s="96"/>
      <c r="B37" s="265"/>
      <c r="C37" s="266"/>
      <c r="D37" s="267"/>
      <c r="E37" s="90"/>
      <c r="F37" s="90"/>
      <c r="G37" s="66">
        <f t="shared" si="0"/>
        <v>0</v>
      </c>
      <c r="H37" s="97"/>
      <c r="I37" s="92"/>
      <c r="J37" s="144"/>
      <c r="K37" s="187"/>
      <c r="L37" s="262"/>
      <c r="M37" s="262"/>
    </row>
    <row r="38" spans="1:13" s="95" customFormat="1" ht="30" customHeight="1" x14ac:dyDescent="0.25">
      <c r="A38" s="96"/>
      <c r="B38" s="265"/>
      <c r="C38" s="266"/>
      <c r="D38" s="267"/>
      <c r="E38" s="90"/>
      <c r="F38" s="90"/>
      <c r="G38" s="66">
        <f t="shared" si="0"/>
        <v>0</v>
      </c>
      <c r="H38" s="97"/>
      <c r="I38" s="92"/>
      <c r="J38" s="144"/>
      <c r="K38" s="187"/>
      <c r="L38" s="262"/>
      <c r="M38" s="262"/>
    </row>
    <row r="39" spans="1:13" ht="30" customHeight="1" x14ac:dyDescent="0.25">
      <c r="A39" s="96"/>
      <c r="B39" s="265"/>
      <c r="C39" s="266"/>
      <c r="D39" s="267"/>
      <c r="E39" s="90"/>
      <c r="F39" s="90"/>
      <c r="G39" s="66">
        <f t="shared" si="0"/>
        <v>0</v>
      </c>
      <c r="H39" s="97"/>
      <c r="I39" s="92"/>
      <c r="J39" s="144"/>
      <c r="K39" s="187"/>
      <c r="L39" s="262"/>
      <c r="M39" s="262"/>
    </row>
    <row r="40" spans="1:13" ht="30" customHeight="1" x14ac:dyDescent="0.25">
      <c r="A40" s="96"/>
      <c r="B40" s="265"/>
      <c r="C40" s="266"/>
      <c r="D40" s="267"/>
      <c r="E40" s="90"/>
      <c r="F40" s="90"/>
      <c r="G40" s="66">
        <f t="shared" si="0"/>
        <v>0</v>
      </c>
      <c r="H40" s="97"/>
      <c r="I40" s="92"/>
      <c r="J40" s="144"/>
      <c r="K40" s="187"/>
      <c r="L40" s="262"/>
      <c r="M40" s="262"/>
    </row>
    <row r="41" spans="1:13" ht="30" customHeight="1" x14ac:dyDescent="0.25">
      <c r="A41" s="96"/>
      <c r="B41" s="265"/>
      <c r="C41" s="266"/>
      <c r="D41" s="267"/>
      <c r="E41" s="90"/>
      <c r="F41" s="90"/>
      <c r="G41" s="66">
        <f t="shared" si="0"/>
        <v>0</v>
      </c>
      <c r="H41" s="97"/>
      <c r="I41" s="92"/>
      <c r="J41" s="144"/>
      <c r="K41" s="187"/>
      <c r="L41" s="262"/>
      <c r="M41" s="262"/>
    </row>
    <row r="42" spans="1:13" ht="30" customHeight="1" x14ac:dyDescent="0.25">
      <c r="A42" s="96"/>
      <c r="B42" s="265"/>
      <c r="C42" s="266"/>
      <c r="D42" s="267"/>
      <c r="E42" s="90"/>
      <c r="F42" s="90"/>
      <c r="G42" s="66">
        <f t="shared" si="0"/>
        <v>0</v>
      </c>
      <c r="H42" s="97"/>
      <c r="I42" s="92"/>
      <c r="J42" s="144"/>
      <c r="K42" s="187"/>
      <c r="L42" s="262"/>
      <c r="M42" s="262"/>
    </row>
    <row r="43" spans="1:13" ht="30" customHeight="1" x14ac:dyDescent="0.25">
      <c r="A43" s="96"/>
      <c r="B43" s="265"/>
      <c r="C43" s="266"/>
      <c r="D43" s="267"/>
      <c r="E43" s="90"/>
      <c r="F43" s="90"/>
      <c r="G43" s="66">
        <f t="shared" si="0"/>
        <v>0</v>
      </c>
      <c r="H43" s="97"/>
      <c r="I43" s="92"/>
      <c r="J43" s="144"/>
      <c r="K43" s="187"/>
      <c r="L43" s="262"/>
      <c r="M43" s="262"/>
    </row>
    <row r="44" spans="1:13" ht="30" customHeight="1" x14ac:dyDescent="0.25">
      <c r="A44" s="96"/>
      <c r="B44" s="265"/>
      <c r="C44" s="266"/>
      <c r="D44" s="267"/>
      <c r="E44" s="90"/>
      <c r="F44" s="90"/>
      <c r="G44" s="66">
        <f t="shared" si="0"/>
        <v>0</v>
      </c>
      <c r="H44" s="97"/>
      <c r="I44" s="92"/>
      <c r="J44" s="144"/>
      <c r="K44" s="187"/>
      <c r="L44" s="262"/>
      <c r="M44" s="262"/>
    </row>
    <row r="45" spans="1:13" ht="30" customHeight="1" x14ac:dyDescent="0.25">
      <c r="A45" s="96"/>
      <c r="B45" s="265"/>
      <c r="C45" s="266"/>
      <c r="D45" s="267"/>
      <c r="E45" s="90"/>
      <c r="F45" s="90"/>
      <c r="G45" s="66">
        <f t="shared" si="0"/>
        <v>0</v>
      </c>
      <c r="H45" s="97"/>
      <c r="I45" s="92"/>
      <c r="J45" s="144"/>
      <c r="K45" s="187"/>
      <c r="L45" s="262"/>
      <c r="M45" s="262"/>
    </row>
    <row r="46" spans="1:13" ht="30" customHeight="1" x14ac:dyDescent="0.25">
      <c r="A46" s="96"/>
      <c r="B46" s="265"/>
      <c r="C46" s="266"/>
      <c r="D46" s="267"/>
      <c r="E46" s="90"/>
      <c r="F46" s="90"/>
      <c r="G46" s="66">
        <f t="shared" si="0"/>
        <v>0</v>
      </c>
      <c r="H46" s="97"/>
      <c r="I46" s="92"/>
      <c r="J46" s="144"/>
      <c r="K46" s="187"/>
      <c r="L46" s="262"/>
      <c r="M46" s="262"/>
    </row>
    <row r="47" spans="1:13" ht="30" customHeight="1" x14ac:dyDescent="0.25">
      <c r="A47" s="96"/>
      <c r="B47" s="265"/>
      <c r="C47" s="266"/>
      <c r="D47" s="267"/>
      <c r="E47" s="90"/>
      <c r="F47" s="90"/>
      <c r="G47" s="66">
        <f t="shared" si="0"/>
        <v>0</v>
      </c>
      <c r="H47" s="97"/>
      <c r="I47" s="92"/>
      <c r="J47" s="144"/>
      <c r="K47" s="187"/>
      <c r="L47" s="262"/>
      <c r="M47" s="262"/>
    </row>
    <row r="48" spans="1:13" ht="30" customHeight="1" x14ac:dyDescent="0.25">
      <c r="A48" s="96"/>
      <c r="B48" s="265"/>
      <c r="C48" s="266"/>
      <c r="D48" s="267"/>
      <c r="E48" s="90"/>
      <c r="F48" s="90"/>
      <c r="G48" s="66">
        <f t="shared" si="0"/>
        <v>0</v>
      </c>
      <c r="H48" s="97"/>
      <c r="I48" s="92"/>
      <c r="J48" s="144"/>
      <c r="K48" s="187"/>
      <c r="L48" s="262"/>
      <c r="M48" s="262"/>
    </row>
    <row r="49" spans="1:13" ht="30" customHeight="1" x14ac:dyDescent="0.25">
      <c r="A49" s="96"/>
      <c r="B49" s="265"/>
      <c r="C49" s="266"/>
      <c r="D49" s="267"/>
      <c r="E49" s="90"/>
      <c r="F49" s="90"/>
      <c r="G49" s="66">
        <f t="shared" si="0"/>
        <v>0</v>
      </c>
      <c r="H49" s="97"/>
      <c r="I49" s="92"/>
      <c r="J49" s="144"/>
      <c r="K49" s="187"/>
      <c r="L49" s="262"/>
      <c r="M49" s="262"/>
    </row>
    <row r="50" spans="1:13" ht="30" customHeight="1" x14ac:dyDescent="0.25">
      <c r="A50" s="96"/>
      <c r="B50" s="265"/>
      <c r="C50" s="266"/>
      <c r="D50" s="267"/>
      <c r="E50" s="90"/>
      <c r="F50" s="90"/>
      <c r="G50" s="66">
        <f t="shared" si="0"/>
        <v>0</v>
      </c>
      <c r="H50" s="97"/>
      <c r="I50" s="92"/>
      <c r="J50" s="144"/>
      <c r="K50" s="187"/>
      <c r="L50" s="262"/>
      <c r="M50" s="262"/>
    </row>
    <row r="51" spans="1:13" ht="30" customHeight="1" x14ac:dyDescent="0.25">
      <c r="A51" s="96"/>
      <c r="B51" s="265"/>
      <c r="C51" s="266"/>
      <c r="D51" s="267"/>
      <c r="E51" s="90"/>
      <c r="F51" s="90"/>
      <c r="G51" s="66">
        <f t="shared" si="0"/>
        <v>0</v>
      </c>
      <c r="H51" s="97"/>
      <c r="I51" s="92"/>
      <c r="J51" s="144"/>
      <c r="K51" s="187"/>
      <c r="L51" s="262"/>
      <c r="M51" s="262"/>
    </row>
    <row r="52" spans="1:13" ht="30" customHeight="1" x14ac:dyDescent="0.25">
      <c r="A52" s="96"/>
      <c r="B52" s="265"/>
      <c r="C52" s="266"/>
      <c r="D52" s="267"/>
      <c r="E52" s="90"/>
      <c r="F52" s="90"/>
      <c r="G52" s="66">
        <f t="shared" si="0"/>
        <v>0</v>
      </c>
      <c r="H52" s="97"/>
      <c r="I52" s="92"/>
      <c r="J52" s="144"/>
      <c r="K52" s="187"/>
      <c r="L52" s="262"/>
      <c r="M52" s="262"/>
    </row>
    <row r="53" spans="1:13" ht="30" customHeight="1" x14ac:dyDescent="0.25">
      <c r="A53" s="96"/>
      <c r="B53" s="265"/>
      <c r="C53" s="266"/>
      <c r="D53" s="267"/>
      <c r="E53" s="90"/>
      <c r="F53" s="90"/>
      <c r="G53" s="66">
        <f t="shared" si="0"/>
        <v>0</v>
      </c>
      <c r="H53" s="97"/>
      <c r="I53" s="92"/>
      <c r="J53" s="144"/>
      <c r="K53" s="187"/>
      <c r="L53" s="262"/>
      <c r="M53" s="262"/>
    </row>
    <row r="54" spans="1:13" ht="30" customHeight="1" x14ac:dyDescent="0.25">
      <c r="A54" s="96"/>
      <c r="B54" s="265"/>
      <c r="C54" s="266"/>
      <c r="D54" s="267"/>
      <c r="E54" s="90"/>
      <c r="F54" s="90"/>
      <c r="G54" s="66">
        <f t="shared" si="0"/>
        <v>0</v>
      </c>
      <c r="H54" s="97"/>
      <c r="I54" s="92"/>
      <c r="J54" s="144"/>
      <c r="K54" s="187"/>
      <c r="L54" s="262"/>
      <c r="M54" s="262"/>
    </row>
    <row r="55" spans="1:13" ht="30" customHeight="1" x14ac:dyDescent="0.25">
      <c r="A55" s="96"/>
      <c r="B55" s="265"/>
      <c r="C55" s="266"/>
      <c r="D55" s="267"/>
      <c r="E55" s="90"/>
      <c r="F55" s="90"/>
      <c r="G55" s="66">
        <f t="shared" si="0"/>
        <v>0</v>
      </c>
      <c r="H55" s="97"/>
      <c r="I55" s="92"/>
      <c r="J55" s="144"/>
      <c r="K55" s="187"/>
      <c r="L55" s="262"/>
      <c r="M55" s="262"/>
    </row>
    <row r="56" spans="1:13" ht="30" customHeight="1" x14ac:dyDescent="0.25">
      <c r="A56" s="96"/>
      <c r="B56" s="265"/>
      <c r="C56" s="266"/>
      <c r="D56" s="267"/>
      <c r="E56" s="90"/>
      <c r="F56" s="90"/>
      <c r="G56" s="66">
        <f t="shared" si="0"/>
        <v>0</v>
      </c>
      <c r="H56" s="97"/>
      <c r="I56" s="92"/>
      <c r="J56" s="144"/>
      <c r="K56" s="187"/>
      <c r="L56" s="262"/>
      <c r="M56" s="262"/>
    </row>
    <row r="57" spans="1:13" ht="30" customHeight="1" x14ac:dyDescent="0.25">
      <c r="A57" s="96"/>
      <c r="B57" s="265"/>
      <c r="C57" s="266"/>
      <c r="D57" s="267"/>
      <c r="E57" s="90"/>
      <c r="F57" s="90"/>
      <c r="G57" s="66">
        <f t="shared" si="0"/>
        <v>0</v>
      </c>
      <c r="H57" s="97"/>
      <c r="I57" s="92"/>
      <c r="J57" s="144"/>
      <c r="K57" s="187"/>
      <c r="L57" s="262"/>
      <c r="M57" s="262"/>
    </row>
    <row r="58" spans="1:13" ht="30" customHeight="1" x14ac:dyDescent="0.25">
      <c r="A58" s="96"/>
      <c r="B58" s="265"/>
      <c r="C58" s="266"/>
      <c r="D58" s="267"/>
      <c r="E58" s="90"/>
      <c r="F58" s="90"/>
      <c r="G58" s="66">
        <f t="shared" si="0"/>
        <v>0</v>
      </c>
      <c r="H58" s="97"/>
      <c r="I58" s="92"/>
      <c r="J58" s="144"/>
      <c r="K58" s="187"/>
      <c r="L58" s="262"/>
      <c r="M58" s="262"/>
    </row>
    <row r="59" spans="1:13" ht="30" customHeight="1" x14ac:dyDescent="0.25">
      <c r="A59" s="96"/>
      <c r="B59" s="265"/>
      <c r="C59" s="266"/>
      <c r="D59" s="267"/>
      <c r="E59" s="90"/>
      <c r="F59" s="90"/>
      <c r="G59" s="66">
        <f t="shared" si="0"/>
        <v>0</v>
      </c>
      <c r="H59" s="97"/>
      <c r="I59" s="92"/>
      <c r="J59" s="144"/>
      <c r="K59" s="187"/>
      <c r="L59" s="262"/>
      <c r="M59" s="262"/>
    </row>
    <row r="60" spans="1:13" ht="30" customHeight="1" x14ac:dyDescent="0.25">
      <c r="A60" s="96"/>
      <c r="B60" s="265"/>
      <c r="C60" s="266"/>
      <c r="D60" s="267"/>
      <c r="E60" s="90"/>
      <c r="F60" s="90"/>
      <c r="G60" s="66">
        <f t="shared" si="0"/>
        <v>0</v>
      </c>
      <c r="H60" s="97"/>
      <c r="I60" s="92"/>
      <c r="J60" s="144"/>
      <c r="K60" s="187"/>
      <c r="L60" s="262"/>
      <c r="M60" s="262"/>
    </row>
    <row r="61" spans="1:13" ht="30" customHeight="1" x14ac:dyDescent="0.25">
      <c r="A61" s="96"/>
      <c r="B61" s="265"/>
      <c r="C61" s="266"/>
      <c r="D61" s="267"/>
      <c r="E61" s="90"/>
      <c r="F61" s="90"/>
      <c r="G61" s="66">
        <f t="shared" si="0"/>
        <v>0</v>
      </c>
      <c r="H61" s="97"/>
      <c r="I61" s="92"/>
      <c r="J61" s="144"/>
      <c r="K61" s="187"/>
      <c r="L61" s="262"/>
      <c r="M61" s="262"/>
    </row>
    <row r="62" spans="1:13" ht="30" customHeight="1" x14ac:dyDescent="0.25">
      <c r="A62" s="96"/>
      <c r="B62" s="265"/>
      <c r="C62" s="266"/>
      <c r="D62" s="267"/>
      <c r="E62" s="90"/>
      <c r="F62" s="90"/>
      <c r="G62" s="66">
        <f t="shared" si="0"/>
        <v>0</v>
      </c>
      <c r="H62" s="97"/>
      <c r="I62" s="92"/>
      <c r="J62" s="93"/>
      <c r="K62" s="187"/>
      <c r="L62" s="262"/>
      <c r="M62" s="262"/>
    </row>
    <row r="63" spans="1:13" ht="30" customHeight="1" x14ac:dyDescent="0.25">
      <c r="A63" s="96"/>
      <c r="B63" s="265"/>
      <c r="C63" s="266"/>
      <c r="D63" s="267"/>
      <c r="E63" s="90"/>
      <c r="F63" s="90"/>
      <c r="G63" s="66">
        <f t="shared" si="0"/>
        <v>0</v>
      </c>
      <c r="H63" s="97"/>
      <c r="I63" s="92"/>
      <c r="J63" s="93"/>
      <c r="K63" s="187"/>
      <c r="L63" s="262"/>
      <c r="M63" s="262"/>
    </row>
    <row r="64" spans="1:13" ht="30" customHeight="1" x14ac:dyDescent="0.25">
      <c r="A64" s="96"/>
      <c r="B64" s="265"/>
      <c r="C64" s="266"/>
      <c r="D64" s="267"/>
      <c r="E64" s="90"/>
      <c r="F64" s="90"/>
      <c r="G64" s="66">
        <f t="shared" si="0"/>
        <v>0</v>
      </c>
      <c r="H64" s="97"/>
      <c r="I64" s="92"/>
      <c r="J64" s="93"/>
      <c r="K64" s="187"/>
      <c r="L64" s="262"/>
      <c r="M64" s="262"/>
    </row>
    <row r="65" spans="1:13" ht="30" customHeight="1" x14ac:dyDescent="0.25">
      <c r="A65" s="96"/>
      <c r="B65" s="265"/>
      <c r="C65" s="266"/>
      <c r="D65" s="267"/>
      <c r="E65" s="90"/>
      <c r="F65" s="90"/>
      <c r="G65" s="66">
        <f t="shared" si="0"/>
        <v>0</v>
      </c>
      <c r="H65" s="97"/>
      <c r="I65" s="92"/>
      <c r="J65" s="93"/>
      <c r="K65" s="187"/>
      <c r="L65" s="262"/>
      <c r="M65" s="262"/>
    </row>
    <row r="66" spans="1:13" ht="30" customHeight="1" x14ac:dyDescent="0.25">
      <c r="A66" s="96"/>
      <c r="B66" s="265"/>
      <c r="C66" s="266"/>
      <c r="D66" s="267"/>
      <c r="E66" s="90"/>
      <c r="F66" s="90"/>
      <c r="G66" s="66">
        <f t="shared" si="0"/>
        <v>0</v>
      </c>
      <c r="H66" s="97"/>
      <c r="I66" s="92"/>
      <c r="J66" s="93"/>
      <c r="K66" s="187"/>
      <c r="L66" s="262"/>
      <c r="M66" s="262"/>
    </row>
    <row r="67" spans="1:13" ht="30" customHeight="1" x14ac:dyDescent="0.25">
      <c r="A67" s="96"/>
      <c r="B67" s="265"/>
      <c r="C67" s="266"/>
      <c r="D67" s="267"/>
      <c r="E67" s="90"/>
      <c r="F67" s="90"/>
      <c r="G67" s="66">
        <f t="shared" si="0"/>
        <v>0</v>
      </c>
      <c r="H67" s="97"/>
      <c r="I67" s="92"/>
      <c r="J67" s="93"/>
      <c r="K67" s="187"/>
      <c r="L67" s="262"/>
      <c r="M67" s="262"/>
    </row>
    <row r="68" spans="1:13" ht="30" customHeight="1" x14ac:dyDescent="0.25">
      <c r="A68" s="96"/>
      <c r="B68" s="265"/>
      <c r="C68" s="266"/>
      <c r="D68" s="267"/>
      <c r="E68" s="90"/>
      <c r="F68" s="90"/>
      <c r="G68" s="66">
        <f t="shared" si="0"/>
        <v>0</v>
      </c>
      <c r="H68" s="97"/>
      <c r="I68" s="92"/>
      <c r="J68" s="93"/>
      <c r="K68" s="187"/>
      <c r="L68" s="262"/>
      <c r="M68" s="262"/>
    </row>
    <row r="69" spans="1:13" ht="30" customHeight="1" thickBot="1" x14ac:dyDescent="0.3">
      <c r="A69" s="96"/>
      <c r="B69" s="265"/>
      <c r="C69" s="266"/>
      <c r="D69" s="267"/>
      <c r="E69" s="90"/>
      <c r="F69" s="90"/>
      <c r="G69" s="66">
        <f t="shared" si="0"/>
        <v>0</v>
      </c>
      <c r="H69" s="98"/>
      <c r="I69" s="92"/>
      <c r="J69" s="99"/>
      <c r="K69" s="187"/>
      <c r="L69" s="262"/>
      <c r="M69" s="262"/>
    </row>
    <row r="70" spans="1:13" s="100" customFormat="1" ht="92.25" customHeight="1" thickBot="1" x14ac:dyDescent="0.3">
      <c r="A70" s="351" t="s">
        <v>73</v>
      </c>
      <c r="B70" s="352"/>
      <c r="C70" s="352"/>
      <c r="D70" s="352"/>
      <c r="E70" s="352"/>
      <c r="F70" s="352"/>
      <c r="G70" s="292"/>
      <c r="H70" s="182" t="s">
        <v>72</v>
      </c>
      <c r="I70" s="183"/>
      <c r="J70" s="184" t="s">
        <v>155</v>
      </c>
      <c r="K70" s="356"/>
      <c r="L70" s="356"/>
      <c r="M70" s="357"/>
    </row>
    <row r="71" spans="1:13" s="100" customFormat="1" ht="66" customHeight="1" thickBot="1" x14ac:dyDescent="0.3">
      <c r="A71" s="351" t="s">
        <v>207</v>
      </c>
      <c r="B71" s="352"/>
      <c r="C71" s="352"/>
      <c r="D71" s="352"/>
      <c r="E71" s="352"/>
      <c r="F71" s="353"/>
      <c r="G71" s="516"/>
      <c r="H71" s="517"/>
      <c r="I71" s="517"/>
      <c r="J71" s="517"/>
      <c r="K71" s="517"/>
      <c r="L71" s="517"/>
      <c r="M71" s="517"/>
    </row>
    <row r="72" spans="1:13" s="100" customFormat="1" ht="56.25" customHeight="1" thickBot="1" x14ac:dyDescent="0.3">
      <c r="A72" s="351" t="s">
        <v>74</v>
      </c>
      <c r="B72" s="352"/>
      <c r="C72" s="352"/>
      <c r="D72" s="352"/>
      <c r="E72" s="352"/>
      <c r="F72" s="353"/>
      <c r="G72" s="354"/>
      <c r="H72" s="354"/>
      <c r="I72" s="354"/>
      <c r="J72" s="354"/>
      <c r="K72" s="354"/>
      <c r="L72" s="354"/>
      <c r="M72" s="355"/>
    </row>
    <row r="73" spans="1:13" s="100" customFormat="1" ht="69" customHeight="1" thickBot="1" x14ac:dyDescent="0.3">
      <c r="A73" s="288" t="s">
        <v>172</v>
      </c>
      <c r="B73" s="289"/>
      <c r="C73" s="289"/>
      <c r="D73" s="289"/>
      <c r="E73" s="289"/>
      <c r="F73" s="289"/>
      <c r="G73" s="289"/>
      <c r="H73" s="289"/>
      <c r="I73" s="289"/>
      <c r="J73" s="289"/>
      <c r="K73" s="289"/>
      <c r="L73" s="289"/>
      <c r="M73" s="290"/>
    </row>
    <row r="74" spans="1:13" ht="15" x14ac:dyDescent="0.25">
      <c r="A74" s="408" t="s">
        <v>54</v>
      </c>
      <c r="B74" s="409"/>
      <c r="C74" s="409"/>
      <c r="D74" s="409"/>
      <c r="E74" s="409"/>
      <c r="F74" s="409"/>
      <c r="G74" s="409"/>
      <c r="H74" s="409"/>
      <c r="I74" s="409"/>
      <c r="J74" s="409"/>
      <c r="K74" s="409"/>
      <c r="L74" s="409"/>
      <c r="M74" s="410"/>
    </row>
    <row r="75" spans="1:13" ht="15.75" thickBot="1" x14ac:dyDescent="0.3">
      <c r="A75" s="411"/>
      <c r="B75" s="412"/>
      <c r="C75" s="412"/>
      <c r="D75" s="412"/>
      <c r="E75" s="412"/>
      <c r="F75" s="412"/>
      <c r="G75" s="412"/>
      <c r="H75" s="412"/>
      <c r="I75" s="412"/>
      <c r="J75" s="412"/>
      <c r="K75" s="412"/>
      <c r="L75" s="412"/>
      <c r="M75" s="413"/>
    </row>
    <row r="76" spans="1:13" ht="37.5" customHeight="1" x14ac:dyDescent="0.25">
      <c r="A76" s="400" t="s">
        <v>156</v>
      </c>
      <c r="B76" s="401"/>
      <c r="C76" s="401"/>
      <c r="D76" s="69" t="s">
        <v>46</v>
      </c>
      <c r="E76" s="188" t="s">
        <v>42</v>
      </c>
      <c r="F76" s="22" t="s">
        <v>41</v>
      </c>
      <c r="G76" s="70" t="s">
        <v>45</v>
      </c>
      <c r="H76" s="406" t="s">
        <v>48</v>
      </c>
      <c r="I76" s="312"/>
      <c r="J76" s="312"/>
      <c r="K76" s="312"/>
      <c r="L76" s="312"/>
      <c r="M76" s="313"/>
    </row>
    <row r="77" spans="1:13" ht="74.25" customHeight="1" x14ac:dyDescent="0.25">
      <c r="A77" s="402"/>
      <c r="B77" s="403"/>
      <c r="C77" s="403"/>
      <c r="D77" s="71" t="s">
        <v>171</v>
      </c>
      <c r="E77" s="73">
        <v>40</v>
      </c>
      <c r="F77" s="101"/>
      <c r="G77" s="75">
        <f>SUM(F77*E77)</f>
        <v>0</v>
      </c>
      <c r="H77" s="262"/>
      <c r="I77" s="262"/>
      <c r="J77" s="262"/>
      <c r="K77" s="262"/>
      <c r="L77" s="262"/>
      <c r="M77" s="348"/>
    </row>
    <row r="78" spans="1:13" ht="41.25" customHeight="1" x14ac:dyDescent="0.25">
      <c r="A78" s="402"/>
      <c r="B78" s="403"/>
      <c r="C78" s="403"/>
      <c r="D78" s="71" t="s">
        <v>47</v>
      </c>
      <c r="E78" s="73">
        <v>0.43</v>
      </c>
      <c r="F78" s="185"/>
      <c r="G78" s="75">
        <f>SUM(F78*E78)</f>
        <v>0</v>
      </c>
      <c r="H78" s="262"/>
      <c r="I78" s="262"/>
      <c r="J78" s="262"/>
      <c r="K78" s="262"/>
      <c r="L78" s="262"/>
      <c r="M78" s="348"/>
    </row>
    <row r="79" spans="1:13" ht="39" customHeight="1" x14ac:dyDescent="0.25">
      <c r="A79" s="402"/>
      <c r="B79" s="403"/>
      <c r="C79" s="403"/>
      <c r="D79" s="71" t="s">
        <v>44</v>
      </c>
      <c r="E79" s="102"/>
      <c r="F79" s="185"/>
      <c r="G79" s="75">
        <f>SUM(F79*E79)</f>
        <v>0</v>
      </c>
      <c r="H79" s="262"/>
      <c r="I79" s="262"/>
      <c r="J79" s="262"/>
      <c r="K79" s="262"/>
      <c r="L79" s="262"/>
      <c r="M79" s="348"/>
    </row>
    <row r="80" spans="1:13" ht="36.75" customHeight="1" x14ac:dyDescent="0.25">
      <c r="A80" s="402"/>
      <c r="B80" s="403"/>
      <c r="C80" s="403"/>
      <c r="D80" s="71" t="s">
        <v>40</v>
      </c>
      <c r="E80" s="103"/>
      <c r="F80" s="185"/>
      <c r="G80" s="75">
        <f>SUM(F80*E80 )</f>
        <v>0</v>
      </c>
      <c r="H80" s="262"/>
      <c r="I80" s="262"/>
      <c r="J80" s="262"/>
      <c r="K80" s="262"/>
      <c r="L80" s="262"/>
      <c r="M80" s="348"/>
    </row>
    <row r="81" spans="1:13" ht="42" customHeight="1" x14ac:dyDescent="0.25">
      <c r="A81" s="402"/>
      <c r="B81" s="403"/>
      <c r="C81" s="403"/>
      <c r="D81" s="71" t="s">
        <v>43</v>
      </c>
      <c r="E81" s="73">
        <v>125</v>
      </c>
      <c r="F81" s="185"/>
      <c r="G81" s="75">
        <f>SUM(F81*E81)</f>
        <v>0</v>
      </c>
      <c r="H81" s="262"/>
      <c r="I81" s="262"/>
      <c r="J81" s="262"/>
      <c r="K81" s="262"/>
      <c r="L81" s="262"/>
      <c r="M81" s="348"/>
    </row>
    <row r="82" spans="1:13" ht="45" customHeight="1" thickBot="1" x14ac:dyDescent="0.3">
      <c r="A82" s="404"/>
      <c r="B82" s="405"/>
      <c r="C82" s="405"/>
      <c r="D82" s="72" t="s">
        <v>76</v>
      </c>
      <c r="E82" s="74">
        <v>10</v>
      </c>
      <c r="F82" s="186"/>
      <c r="G82" s="76">
        <f>SUM(F82*E82)</f>
        <v>0</v>
      </c>
      <c r="H82" s="287"/>
      <c r="I82" s="287"/>
      <c r="J82" s="287"/>
      <c r="K82" s="287"/>
      <c r="L82" s="287"/>
      <c r="M82" s="407"/>
    </row>
    <row r="83" spans="1:13" ht="21" customHeight="1" thickBot="1" x14ac:dyDescent="0.3">
      <c r="A83" s="268" t="s">
        <v>49</v>
      </c>
      <c r="B83" s="269"/>
      <c r="C83" s="269"/>
      <c r="D83" s="270"/>
      <c r="E83" s="270"/>
      <c r="F83" s="270"/>
      <c r="G83" s="270"/>
      <c r="H83" s="270"/>
      <c r="I83" s="270"/>
      <c r="J83" s="270"/>
      <c r="K83" s="270"/>
      <c r="L83" s="271"/>
      <c r="M83" s="114">
        <f>SUM(G77:G82)</f>
        <v>0</v>
      </c>
    </row>
    <row r="84" spans="1:13" ht="2.25" customHeight="1" x14ac:dyDescent="0.25">
      <c r="A84" s="272" t="s">
        <v>50</v>
      </c>
      <c r="B84" s="273"/>
      <c r="C84" s="273"/>
      <c r="D84" s="273"/>
      <c r="E84" s="273"/>
      <c r="F84" s="273"/>
      <c r="G84" s="273"/>
      <c r="H84" s="273"/>
      <c r="I84" s="273"/>
      <c r="J84" s="273"/>
      <c r="K84" s="273"/>
      <c r="L84" s="273"/>
      <c r="M84" s="274"/>
    </row>
    <row r="85" spans="1:13" ht="23.25" customHeight="1" thickBot="1" x14ac:dyDescent="0.3">
      <c r="A85" s="275"/>
      <c r="B85" s="276"/>
      <c r="C85" s="276"/>
      <c r="D85" s="276"/>
      <c r="E85" s="276"/>
      <c r="F85" s="276"/>
      <c r="G85" s="276"/>
      <c r="H85" s="276"/>
      <c r="I85" s="276"/>
      <c r="J85" s="276"/>
      <c r="K85" s="276"/>
      <c r="L85" s="276"/>
      <c r="M85" s="277"/>
    </row>
    <row r="86" spans="1:13" ht="30.75" customHeight="1" thickBot="1" x14ac:dyDescent="0.3">
      <c r="A86" s="278" t="s">
        <v>157</v>
      </c>
      <c r="B86" s="279"/>
      <c r="C86" s="279"/>
      <c r="D86" s="284" t="s">
        <v>51</v>
      </c>
      <c r="E86" s="285"/>
      <c r="F86" s="285"/>
      <c r="G86" s="285"/>
      <c r="H86" s="285"/>
      <c r="I86" s="285"/>
      <c r="J86" s="285"/>
      <c r="K86" s="77" t="s">
        <v>53</v>
      </c>
      <c r="L86" s="77" t="s">
        <v>52</v>
      </c>
      <c r="M86" s="190" t="s">
        <v>45</v>
      </c>
    </row>
    <row r="87" spans="1:13" ht="30.75" customHeight="1" x14ac:dyDescent="0.25">
      <c r="A87" s="280"/>
      <c r="B87" s="281"/>
      <c r="C87" s="281"/>
      <c r="D87" s="263"/>
      <c r="E87" s="264"/>
      <c r="F87" s="264"/>
      <c r="G87" s="264"/>
      <c r="H87" s="264"/>
      <c r="I87" s="264"/>
      <c r="J87" s="264"/>
      <c r="K87" s="104"/>
      <c r="L87" s="105"/>
      <c r="M87" s="78">
        <f>SUM(L87*K87)</f>
        <v>0</v>
      </c>
    </row>
    <row r="88" spans="1:13" ht="30.75" customHeight="1" x14ac:dyDescent="0.25">
      <c r="A88" s="280"/>
      <c r="B88" s="281"/>
      <c r="C88" s="281"/>
      <c r="D88" s="261"/>
      <c r="E88" s="262"/>
      <c r="F88" s="262"/>
      <c r="G88" s="262"/>
      <c r="H88" s="262"/>
      <c r="I88" s="262"/>
      <c r="J88" s="262"/>
      <c r="K88" s="106"/>
      <c r="L88" s="135"/>
      <c r="M88" s="79">
        <f t="shared" ref="M88:M96" si="1">SUM(L88*K88)</f>
        <v>0</v>
      </c>
    </row>
    <row r="89" spans="1:13" ht="30.75" customHeight="1" x14ac:dyDescent="0.25">
      <c r="A89" s="280"/>
      <c r="B89" s="281"/>
      <c r="C89" s="281"/>
      <c r="D89" s="261"/>
      <c r="E89" s="262"/>
      <c r="F89" s="262"/>
      <c r="G89" s="262"/>
      <c r="H89" s="262"/>
      <c r="I89" s="262"/>
      <c r="J89" s="262"/>
      <c r="K89" s="106"/>
      <c r="L89" s="135"/>
      <c r="M89" s="79">
        <f t="shared" si="1"/>
        <v>0</v>
      </c>
    </row>
    <row r="90" spans="1:13" ht="30.75" customHeight="1" x14ac:dyDescent="0.25">
      <c r="A90" s="280"/>
      <c r="B90" s="281"/>
      <c r="C90" s="281"/>
      <c r="D90" s="261"/>
      <c r="E90" s="262"/>
      <c r="F90" s="262"/>
      <c r="G90" s="262"/>
      <c r="H90" s="262"/>
      <c r="I90" s="262"/>
      <c r="J90" s="262"/>
      <c r="K90" s="106"/>
      <c r="L90" s="135"/>
      <c r="M90" s="79">
        <f t="shared" si="1"/>
        <v>0</v>
      </c>
    </row>
    <row r="91" spans="1:13" ht="30.75" customHeight="1" x14ac:dyDescent="0.25">
      <c r="A91" s="280"/>
      <c r="B91" s="281"/>
      <c r="C91" s="281"/>
      <c r="D91" s="261"/>
      <c r="E91" s="262"/>
      <c r="F91" s="262"/>
      <c r="G91" s="262"/>
      <c r="H91" s="262"/>
      <c r="I91" s="262"/>
      <c r="J91" s="262"/>
      <c r="K91" s="106"/>
      <c r="L91" s="135"/>
      <c r="M91" s="79">
        <f t="shared" si="1"/>
        <v>0</v>
      </c>
    </row>
    <row r="92" spans="1:13" ht="30.75" customHeight="1" x14ac:dyDescent="0.25">
      <c r="A92" s="280"/>
      <c r="B92" s="281"/>
      <c r="C92" s="281"/>
      <c r="D92" s="261"/>
      <c r="E92" s="262"/>
      <c r="F92" s="262"/>
      <c r="G92" s="262"/>
      <c r="H92" s="262"/>
      <c r="I92" s="262"/>
      <c r="J92" s="262"/>
      <c r="K92" s="106"/>
      <c r="L92" s="135"/>
      <c r="M92" s="79">
        <f t="shared" si="1"/>
        <v>0</v>
      </c>
    </row>
    <row r="93" spans="1:13" ht="30.75" customHeight="1" x14ac:dyDescent="0.25">
      <c r="A93" s="280"/>
      <c r="B93" s="281"/>
      <c r="C93" s="281"/>
      <c r="D93" s="261"/>
      <c r="E93" s="262"/>
      <c r="F93" s="262"/>
      <c r="G93" s="262"/>
      <c r="H93" s="262"/>
      <c r="I93" s="262"/>
      <c r="J93" s="262"/>
      <c r="K93" s="106"/>
      <c r="L93" s="135"/>
      <c r="M93" s="79">
        <f t="shared" si="1"/>
        <v>0</v>
      </c>
    </row>
    <row r="94" spans="1:13" ht="30.75" customHeight="1" x14ac:dyDescent="0.25">
      <c r="A94" s="280"/>
      <c r="B94" s="281"/>
      <c r="C94" s="281"/>
      <c r="D94" s="261"/>
      <c r="E94" s="262"/>
      <c r="F94" s="262"/>
      <c r="G94" s="262"/>
      <c r="H94" s="262"/>
      <c r="I94" s="262"/>
      <c r="J94" s="262"/>
      <c r="K94" s="106"/>
      <c r="L94" s="135"/>
      <c r="M94" s="79">
        <f t="shared" si="1"/>
        <v>0</v>
      </c>
    </row>
    <row r="95" spans="1:13" ht="30.75" customHeight="1" x14ac:dyDescent="0.25">
      <c r="A95" s="280"/>
      <c r="B95" s="281"/>
      <c r="C95" s="281"/>
      <c r="D95" s="261"/>
      <c r="E95" s="262"/>
      <c r="F95" s="262"/>
      <c r="G95" s="262"/>
      <c r="H95" s="262"/>
      <c r="I95" s="262"/>
      <c r="J95" s="262"/>
      <c r="K95" s="106"/>
      <c r="L95" s="135"/>
      <c r="M95" s="79">
        <f t="shared" si="1"/>
        <v>0</v>
      </c>
    </row>
    <row r="96" spans="1:13" ht="30.75" customHeight="1" thickBot="1" x14ac:dyDescent="0.3">
      <c r="A96" s="282"/>
      <c r="B96" s="283"/>
      <c r="C96" s="283"/>
      <c r="D96" s="286"/>
      <c r="E96" s="287"/>
      <c r="F96" s="287"/>
      <c r="G96" s="287"/>
      <c r="H96" s="287"/>
      <c r="I96" s="287"/>
      <c r="J96" s="287"/>
      <c r="K96" s="107"/>
      <c r="L96" s="108"/>
      <c r="M96" s="80">
        <f t="shared" si="1"/>
        <v>0</v>
      </c>
    </row>
    <row r="97" spans="1:14" ht="18.75" customHeight="1" thickBot="1" x14ac:dyDescent="0.3">
      <c r="A97" s="268" t="s">
        <v>49</v>
      </c>
      <c r="B97" s="417"/>
      <c r="C97" s="417"/>
      <c r="D97" s="418"/>
      <c r="E97" s="418"/>
      <c r="F97" s="418"/>
      <c r="G97" s="418"/>
      <c r="H97" s="418"/>
      <c r="I97" s="418"/>
      <c r="J97" s="418"/>
      <c r="K97" s="418"/>
      <c r="L97" s="418"/>
      <c r="M97" s="81">
        <f>SUM(M87:M96)</f>
        <v>0</v>
      </c>
    </row>
    <row r="98" spans="1:14" ht="46.5" customHeight="1" thickBot="1" x14ac:dyDescent="0.3">
      <c r="A98" s="307" t="s">
        <v>100</v>
      </c>
      <c r="B98" s="308"/>
      <c r="C98" s="308"/>
      <c r="D98" s="424"/>
      <c r="E98" s="421"/>
      <c r="F98" s="422"/>
      <c r="G98" s="422"/>
      <c r="H98" s="422"/>
      <c r="I98" s="422"/>
      <c r="J98" s="422"/>
      <c r="K98" s="422"/>
      <c r="L98" s="422"/>
      <c r="M98" s="423"/>
      <c r="N98" s="109"/>
    </row>
    <row r="99" spans="1:14" ht="17.25" customHeight="1" thickBot="1" x14ac:dyDescent="0.3">
      <c r="A99" s="272" t="s">
        <v>55</v>
      </c>
      <c r="B99" s="419"/>
      <c r="C99" s="419"/>
      <c r="D99" s="419"/>
      <c r="E99" s="419"/>
      <c r="F99" s="419"/>
      <c r="G99" s="419"/>
      <c r="H99" s="419"/>
      <c r="I99" s="419"/>
      <c r="J99" s="419"/>
      <c r="K99" s="419"/>
      <c r="L99" s="419"/>
      <c r="M99" s="420"/>
    </row>
    <row r="100" spans="1:14" ht="28.5" customHeight="1" thickBot="1" x14ac:dyDescent="0.3">
      <c r="A100" s="278" t="s">
        <v>158</v>
      </c>
      <c r="B100" s="279"/>
      <c r="C100" s="279"/>
      <c r="D100" s="284" t="s">
        <v>51</v>
      </c>
      <c r="E100" s="285"/>
      <c r="F100" s="285"/>
      <c r="G100" s="285"/>
      <c r="H100" s="285"/>
      <c r="I100" s="285"/>
      <c r="J100" s="425"/>
      <c r="K100" s="82" t="s">
        <v>56</v>
      </c>
      <c r="L100" s="345" t="s">
        <v>48</v>
      </c>
      <c r="M100" s="346"/>
    </row>
    <row r="101" spans="1:14" ht="28.5" customHeight="1" x14ac:dyDescent="0.25">
      <c r="A101" s="280"/>
      <c r="B101" s="281"/>
      <c r="C101" s="281"/>
      <c r="D101" s="263"/>
      <c r="E101" s="264"/>
      <c r="F101" s="264"/>
      <c r="G101" s="264"/>
      <c r="H101" s="264"/>
      <c r="I101" s="264"/>
      <c r="J101" s="264"/>
      <c r="K101" s="110"/>
      <c r="L101" s="264"/>
      <c r="M101" s="347"/>
    </row>
    <row r="102" spans="1:14" ht="28.5" customHeight="1" x14ac:dyDescent="0.25">
      <c r="A102" s="280"/>
      <c r="B102" s="281"/>
      <c r="C102" s="281"/>
      <c r="D102" s="261"/>
      <c r="E102" s="262"/>
      <c r="F102" s="262"/>
      <c r="G102" s="262"/>
      <c r="H102" s="262"/>
      <c r="I102" s="262"/>
      <c r="J102" s="262"/>
      <c r="K102" s="111"/>
      <c r="L102" s="262"/>
      <c r="M102" s="348"/>
    </row>
    <row r="103" spans="1:14" ht="28.5" customHeight="1" x14ac:dyDescent="0.25">
      <c r="A103" s="280"/>
      <c r="B103" s="281"/>
      <c r="C103" s="281"/>
      <c r="D103" s="261"/>
      <c r="E103" s="262"/>
      <c r="F103" s="262"/>
      <c r="G103" s="262"/>
      <c r="H103" s="262"/>
      <c r="I103" s="262"/>
      <c r="J103" s="262"/>
      <c r="K103" s="111"/>
      <c r="L103" s="262"/>
      <c r="M103" s="348"/>
    </row>
    <row r="104" spans="1:14" ht="28.5" customHeight="1" x14ac:dyDescent="0.25">
      <c r="A104" s="280"/>
      <c r="B104" s="281"/>
      <c r="C104" s="281"/>
      <c r="D104" s="261"/>
      <c r="E104" s="262"/>
      <c r="F104" s="262"/>
      <c r="G104" s="262"/>
      <c r="H104" s="262"/>
      <c r="I104" s="262"/>
      <c r="J104" s="262"/>
      <c r="K104" s="111"/>
      <c r="L104" s="262"/>
      <c r="M104" s="348"/>
    </row>
    <row r="105" spans="1:14" ht="28.5" customHeight="1" x14ac:dyDescent="0.25">
      <c r="A105" s="280"/>
      <c r="B105" s="281"/>
      <c r="C105" s="281"/>
      <c r="D105" s="261"/>
      <c r="E105" s="262"/>
      <c r="F105" s="262"/>
      <c r="G105" s="262"/>
      <c r="H105" s="262"/>
      <c r="I105" s="262"/>
      <c r="J105" s="262"/>
      <c r="K105" s="111"/>
      <c r="L105" s="262"/>
      <c r="M105" s="348"/>
    </row>
    <row r="106" spans="1:14" ht="28.5" customHeight="1" x14ac:dyDescent="0.25">
      <c r="A106" s="280"/>
      <c r="B106" s="281"/>
      <c r="C106" s="281"/>
      <c r="D106" s="261"/>
      <c r="E106" s="262"/>
      <c r="F106" s="262"/>
      <c r="G106" s="262"/>
      <c r="H106" s="262"/>
      <c r="I106" s="262"/>
      <c r="J106" s="262"/>
      <c r="K106" s="111"/>
      <c r="L106" s="262"/>
      <c r="M106" s="348"/>
    </row>
    <row r="107" spans="1:14" ht="28.5" customHeight="1" x14ac:dyDescent="0.25">
      <c r="A107" s="280"/>
      <c r="B107" s="281"/>
      <c r="C107" s="281"/>
      <c r="D107" s="261"/>
      <c r="E107" s="262"/>
      <c r="F107" s="262"/>
      <c r="G107" s="262"/>
      <c r="H107" s="262"/>
      <c r="I107" s="262"/>
      <c r="J107" s="262"/>
      <c r="K107" s="111"/>
      <c r="L107" s="262"/>
      <c r="M107" s="348"/>
    </row>
    <row r="108" spans="1:14" ht="28.5" customHeight="1" x14ac:dyDescent="0.25">
      <c r="A108" s="280"/>
      <c r="B108" s="281"/>
      <c r="C108" s="281"/>
      <c r="D108" s="261"/>
      <c r="E108" s="262"/>
      <c r="F108" s="262"/>
      <c r="G108" s="262"/>
      <c r="H108" s="262"/>
      <c r="I108" s="262"/>
      <c r="J108" s="262"/>
      <c r="K108" s="111"/>
      <c r="L108" s="262"/>
      <c r="M108" s="348"/>
    </row>
    <row r="109" spans="1:14" ht="28.5" customHeight="1" x14ac:dyDescent="0.25">
      <c r="A109" s="280"/>
      <c r="B109" s="281"/>
      <c r="C109" s="281"/>
      <c r="D109" s="261"/>
      <c r="E109" s="262"/>
      <c r="F109" s="262"/>
      <c r="G109" s="262"/>
      <c r="H109" s="262"/>
      <c r="I109" s="262"/>
      <c r="J109" s="262"/>
      <c r="K109" s="111"/>
      <c r="L109" s="262"/>
      <c r="M109" s="348"/>
    </row>
    <row r="110" spans="1:14" ht="28.5" customHeight="1" thickBot="1" x14ac:dyDescent="0.3">
      <c r="A110" s="280"/>
      <c r="B110" s="281"/>
      <c r="C110" s="281"/>
      <c r="D110" s="395"/>
      <c r="E110" s="349"/>
      <c r="F110" s="349"/>
      <c r="G110" s="349"/>
      <c r="H110" s="349"/>
      <c r="I110" s="349"/>
      <c r="J110" s="349"/>
      <c r="K110" s="112"/>
      <c r="L110" s="349"/>
      <c r="M110" s="350"/>
    </row>
    <row r="111" spans="1:14" ht="48.75" customHeight="1" thickBot="1" x14ac:dyDescent="0.3">
      <c r="A111" s="307" t="s">
        <v>57</v>
      </c>
      <c r="B111" s="308"/>
      <c r="C111" s="308"/>
      <c r="D111" s="309"/>
      <c r="E111" s="310"/>
      <c r="F111" s="310"/>
      <c r="G111" s="310"/>
      <c r="H111" s="310"/>
      <c r="I111" s="310"/>
      <c r="J111" s="310"/>
      <c r="K111" s="310"/>
      <c r="L111" s="310"/>
      <c r="M111" s="311"/>
    </row>
    <row r="112" spans="1:14" ht="20.25" customHeight="1" thickBot="1" x14ac:dyDescent="0.3">
      <c r="A112" s="272" t="s">
        <v>58</v>
      </c>
      <c r="B112" s="273"/>
      <c r="C112" s="273"/>
      <c r="D112" s="273"/>
      <c r="E112" s="273"/>
      <c r="F112" s="273"/>
      <c r="G112" s="273"/>
      <c r="H112" s="273"/>
      <c r="I112" s="273"/>
      <c r="J112" s="273"/>
      <c r="K112" s="273"/>
      <c r="L112" s="273"/>
      <c r="M112" s="274"/>
    </row>
    <row r="113" spans="1:13" ht="30.75" customHeight="1" thickBot="1" x14ac:dyDescent="0.3">
      <c r="A113" s="291" t="s">
        <v>159</v>
      </c>
      <c r="B113" s="292"/>
      <c r="C113" s="293"/>
      <c r="D113" s="284" t="s">
        <v>51</v>
      </c>
      <c r="E113" s="285"/>
      <c r="F113" s="285"/>
      <c r="G113" s="285"/>
      <c r="H113" s="285"/>
      <c r="I113" s="285"/>
      <c r="J113" s="285"/>
      <c r="K113" s="77" t="s">
        <v>53</v>
      </c>
      <c r="L113" s="77" t="s">
        <v>52</v>
      </c>
      <c r="M113" s="190" t="s">
        <v>45</v>
      </c>
    </row>
    <row r="114" spans="1:13" ht="26.25" customHeight="1" x14ac:dyDescent="0.25">
      <c r="A114" s="294"/>
      <c r="B114" s="295"/>
      <c r="C114" s="296"/>
      <c r="D114" s="300" t="s">
        <v>59</v>
      </c>
      <c r="E114" s="301"/>
      <c r="F114" s="301"/>
      <c r="G114" s="301"/>
      <c r="H114" s="301"/>
      <c r="I114" s="301"/>
      <c r="J114" s="301"/>
      <c r="K114" s="83">
        <v>0.43</v>
      </c>
      <c r="L114" s="105"/>
      <c r="M114" s="84">
        <f>SUM(L114*K114)</f>
        <v>0</v>
      </c>
    </row>
    <row r="115" spans="1:13" ht="26.25" customHeight="1" x14ac:dyDescent="0.25">
      <c r="A115" s="294"/>
      <c r="B115" s="295"/>
      <c r="C115" s="296"/>
      <c r="D115" s="300" t="s">
        <v>60</v>
      </c>
      <c r="E115" s="301"/>
      <c r="F115" s="301"/>
      <c r="G115" s="301"/>
      <c r="H115" s="301"/>
      <c r="I115" s="301"/>
      <c r="J115" s="301"/>
      <c r="K115" s="75">
        <v>0.86</v>
      </c>
      <c r="L115" s="135"/>
      <c r="M115" s="85">
        <f t="shared" ref="M115:M124" si="2">SUM(L115*K115)</f>
        <v>0</v>
      </c>
    </row>
    <row r="116" spans="1:13" ht="26.25" customHeight="1" x14ac:dyDescent="0.25">
      <c r="A116" s="294"/>
      <c r="B116" s="295"/>
      <c r="C116" s="296"/>
      <c r="D116" s="302" t="s">
        <v>64</v>
      </c>
      <c r="E116" s="303"/>
      <c r="F116" s="303"/>
      <c r="G116" s="303"/>
      <c r="H116" s="303"/>
      <c r="I116" s="303"/>
      <c r="J116" s="303"/>
      <c r="K116" s="75">
        <v>0.28999999999999998</v>
      </c>
      <c r="L116" s="135"/>
      <c r="M116" s="85">
        <f t="shared" si="2"/>
        <v>0</v>
      </c>
    </row>
    <row r="117" spans="1:13" ht="26.25" customHeight="1" x14ac:dyDescent="0.25">
      <c r="A117" s="294"/>
      <c r="B117" s="295"/>
      <c r="C117" s="296"/>
      <c r="D117" s="302" t="s">
        <v>65</v>
      </c>
      <c r="E117" s="303"/>
      <c r="F117" s="303"/>
      <c r="G117" s="303"/>
      <c r="H117" s="303"/>
      <c r="I117" s="303"/>
      <c r="J117" s="303"/>
      <c r="K117" s="75">
        <v>0.57999999999999996</v>
      </c>
      <c r="L117" s="135"/>
      <c r="M117" s="85">
        <f t="shared" si="2"/>
        <v>0</v>
      </c>
    </row>
    <row r="118" spans="1:13" ht="26.25" customHeight="1" x14ac:dyDescent="0.25">
      <c r="A118" s="294"/>
      <c r="B118" s="295"/>
      <c r="C118" s="296"/>
      <c r="D118" s="304" t="s">
        <v>61</v>
      </c>
      <c r="E118" s="305"/>
      <c r="F118" s="305"/>
      <c r="G118" s="305"/>
      <c r="H118" s="305"/>
      <c r="I118" s="305"/>
      <c r="J118" s="306"/>
      <c r="K118" s="75">
        <v>1.7</v>
      </c>
      <c r="L118" s="135"/>
      <c r="M118" s="85">
        <f t="shared" si="2"/>
        <v>0</v>
      </c>
    </row>
    <row r="119" spans="1:13" ht="26.25" customHeight="1" x14ac:dyDescent="0.25">
      <c r="A119" s="294"/>
      <c r="B119" s="295"/>
      <c r="C119" s="296"/>
      <c r="D119" s="304" t="s">
        <v>62</v>
      </c>
      <c r="E119" s="305"/>
      <c r="F119" s="305"/>
      <c r="G119" s="305"/>
      <c r="H119" s="305"/>
      <c r="I119" s="305"/>
      <c r="J119" s="306"/>
      <c r="K119" s="75">
        <v>0.28999999999999998</v>
      </c>
      <c r="L119" s="135"/>
      <c r="M119" s="85">
        <f t="shared" si="2"/>
        <v>0</v>
      </c>
    </row>
    <row r="120" spans="1:13" ht="26.25" customHeight="1" x14ac:dyDescent="0.25">
      <c r="A120" s="294"/>
      <c r="B120" s="295"/>
      <c r="C120" s="296"/>
      <c r="D120" s="304" t="s">
        <v>63</v>
      </c>
      <c r="E120" s="305"/>
      <c r="F120" s="305"/>
      <c r="G120" s="305"/>
      <c r="H120" s="305"/>
      <c r="I120" s="305"/>
      <c r="J120" s="306"/>
      <c r="K120" s="75">
        <v>0.22</v>
      </c>
      <c r="L120" s="135"/>
      <c r="M120" s="85">
        <f t="shared" si="2"/>
        <v>0</v>
      </c>
    </row>
    <row r="121" spans="1:13" ht="26.25" customHeight="1" x14ac:dyDescent="0.25">
      <c r="A121" s="294"/>
      <c r="B121" s="295"/>
      <c r="C121" s="296"/>
      <c r="D121" s="304" t="s">
        <v>161</v>
      </c>
      <c r="E121" s="305"/>
      <c r="F121" s="305"/>
      <c r="G121" s="305"/>
      <c r="H121" s="305"/>
      <c r="I121" s="305"/>
      <c r="J121" s="306"/>
      <c r="K121" s="75">
        <v>0</v>
      </c>
      <c r="L121" s="135"/>
      <c r="M121" s="85"/>
    </row>
    <row r="122" spans="1:13" ht="26.25" customHeight="1" x14ac:dyDescent="0.25">
      <c r="A122" s="294"/>
      <c r="B122" s="295"/>
      <c r="C122" s="296"/>
      <c r="D122" s="304" t="s">
        <v>162</v>
      </c>
      <c r="E122" s="305"/>
      <c r="F122" s="305"/>
      <c r="G122" s="305"/>
      <c r="H122" s="305"/>
      <c r="I122" s="305"/>
      <c r="J122" s="306"/>
      <c r="K122" s="75">
        <v>0</v>
      </c>
      <c r="L122" s="135"/>
      <c r="M122" s="85"/>
    </row>
    <row r="123" spans="1:13" ht="26.25" customHeight="1" x14ac:dyDescent="0.25">
      <c r="A123" s="294"/>
      <c r="B123" s="295"/>
      <c r="C123" s="296"/>
      <c r="D123" s="304" t="s">
        <v>163</v>
      </c>
      <c r="E123" s="305"/>
      <c r="F123" s="305"/>
      <c r="G123" s="305"/>
      <c r="H123" s="305"/>
      <c r="I123" s="305"/>
      <c r="J123" s="306"/>
      <c r="K123" s="75">
        <v>0</v>
      </c>
      <c r="L123" s="135"/>
      <c r="M123" s="85"/>
    </row>
    <row r="124" spans="1:13" ht="26.25" customHeight="1" thickBot="1" x14ac:dyDescent="0.3">
      <c r="A124" s="297"/>
      <c r="B124" s="298"/>
      <c r="C124" s="299"/>
      <c r="D124" s="304" t="s">
        <v>160</v>
      </c>
      <c r="E124" s="305"/>
      <c r="F124" s="305"/>
      <c r="G124" s="305"/>
      <c r="H124" s="305"/>
      <c r="I124" s="305"/>
      <c r="J124" s="306"/>
      <c r="K124" s="75">
        <v>0</v>
      </c>
      <c r="L124" s="135"/>
      <c r="M124" s="85">
        <f t="shared" si="2"/>
        <v>0</v>
      </c>
    </row>
    <row r="125" spans="1:13" ht="26.25" customHeight="1" thickBot="1" x14ac:dyDescent="0.3">
      <c r="A125" s="268" t="s">
        <v>49</v>
      </c>
      <c r="B125" s="269"/>
      <c r="C125" s="269"/>
      <c r="D125" s="270"/>
      <c r="E125" s="270"/>
      <c r="F125" s="270"/>
      <c r="G125" s="270"/>
      <c r="H125" s="270"/>
      <c r="I125" s="270"/>
      <c r="J125" s="270"/>
      <c r="K125" s="270"/>
      <c r="L125" s="270"/>
      <c r="M125" s="86">
        <f>SUM(M114:M124)</f>
        <v>0</v>
      </c>
    </row>
    <row r="126" spans="1:13" ht="51" customHeight="1" thickBot="1" x14ac:dyDescent="0.3">
      <c r="A126" s="307" t="s">
        <v>77</v>
      </c>
      <c r="B126" s="308"/>
      <c r="C126" s="308"/>
      <c r="D126" s="309"/>
      <c r="E126" s="310"/>
      <c r="F126" s="310"/>
      <c r="G126" s="310"/>
      <c r="H126" s="310"/>
      <c r="I126" s="310"/>
      <c r="J126" s="310"/>
      <c r="K126" s="310"/>
      <c r="L126" s="310"/>
      <c r="M126" s="311"/>
    </row>
    <row r="127" spans="1:13" ht="24" customHeight="1" thickBot="1" x14ac:dyDescent="0.3">
      <c r="A127" s="272" t="s">
        <v>164</v>
      </c>
      <c r="B127" s="273"/>
      <c r="C127" s="273"/>
      <c r="D127" s="273"/>
      <c r="E127" s="273"/>
      <c r="F127" s="273"/>
      <c r="G127" s="273"/>
      <c r="H127" s="273"/>
      <c r="I127" s="273"/>
      <c r="J127" s="273"/>
      <c r="K127" s="273"/>
      <c r="L127" s="273"/>
      <c r="M127" s="274"/>
    </row>
    <row r="128" spans="1:13" ht="36" customHeight="1" x14ac:dyDescent="0.25">
      <c r="A128" s="291" t="s">
        <v>165</v>
      </c>
      <c r="B128" s="292"/>
      <c r="C128" s="293"/>
      <c r="D128" s="312" t="s">
        <v>51</v>
      </c>
      <c r="E128" s="312"/>
      <c r="F128" s="312"/>
      <c r="G128" s="312"/>
      <c r="H128" s="312"/>
      <c r="I128" s="312"/>
      <c r="J128" s="312"/>
      <c r="K128" s="312"/>
      <c r="L128" s="312"/>
      <c r="M128" s="313"/>
    </row>
    <row r="129" spans="1:13" ht="36" customHeight="1" x14ac:dyDescent="0.25">
      <c r="A129" s="294"/>
      <c r="B129" s="295"/>
      <c r="C129" s="296"/>
      <c r="D129" s="314"/>
      <c r="E129" s="315"/>
      <c r="F129" s="315"/>
      <c r="G129" s="315"/>
      <c r="H129" s="315"/>
      <c r="I129" s="315"/>
      <c r="J129" s="315"/>
      <c r="K129" s="315"/>
      <c r="L129" s="315"/>
      <c r="M129" s="316"/>
    </row>
    <row r="130" spans="1:13" ht="36" customHeight="1" x14ac:dyDescent="0.25">
      <c r="A130" s="294"/>
      <c r="B130" s="295"/>
      <c r="C130" s="296"/>
      <c r="D130" s="314"/>
      <c r="E130" s="315"/>
      <c r="F130" s="315"/>
      <c r="G130" s="315"/>
      <c r="H130" s="315"/>
      <c r="I130" s="315"/>
      <c r="J130" s="315"/>
      <c r="K130" s="315"/>
      <c r="L130" s="315"/>
      <c r="M130" s="316"/>
    </row>
    <row r="131" spans="1:13" ht="36" customHeight="1" x14ac:dyDescent="0.25">
      <c r="A131" s="294"/>
      <c r="B131" s="295"/>
      <c r="C131" s="296"/>
      <c r="D131" s="314"/>
      <c r="E131" s="315"/>
      <c r="F131" s="315"/>
      <c r="G131" s="315"/>
      <c r="H131" s="315"/>
      <c r="I131" s="315"/>
      <c r="J131" s="315"/>
      <c r="K131" s="315"/>
      <c r="L131" s="315"/>
      <c r="M131" s="316"/>
    </row>
    <row r="132" spans="1:13" ht="36" customHeight="1" x14ac:dyDescent="0.25">
      <c r="A132" s="294"/>
      <c r="B132" s="295"/>
      <c r="C132" s="296"/>
      <c r="D132" s="314"/>
      <c r="E132" s="315"/>
      <c r="F132" s="315"/>
      <c r="G132" s="315"/>
      <c r="H132" s="315"/>
      <c r="I132" s="315"/>
      <c r="J132" s="315"/>
      <c r="K132" s="315"/>
      <c r="L132" s="315"/>
      <c r="M132" s="316"/>
    </row>
    <row r="133" spans="1:13" ht="36" customHeight="1" x14ac:dyDescent="0.25">
      <c r="A133" s="294"/>
      <c r="B133" s="295"/>
      <c r="C133" s="296"/>
      <c r="D133" s="314"/>
      <c r="E133" s="315"/>
      <c r="F133" s="315"/>
      <c r="G133" s="315"/>
      <c r="H133" s="315"/>
      <c r="I133" s="315"/>
      <c r="J133" s="315"/>
      <c r="K133" s="315"/>
      <c r="L133" s="315"/>
      <c r="M133" s="316"/>
    </row>
    <row r="134" spans="1:13" ht="36" customHeight="1" x14ac:dyDescent="0.25">
      <c r="A134" s="294"/>
      <c r="B134" s="295"/>
      <c r="C134" s="296"/>
      <c r="D134" s="314"/>
      <c r="E134" s="315"/>
      <c r="F134" s="315"/>
      <c r="G134" s="315"/>
      <c r="H134" s="315"/>
      <c r="I134" s="315"/>
      <c r="J134" s="315"/>
      <c r="K134" s="315"/>
      <c r="L134" s="315"/>
      <c r="M134" s="316"/>
    </row>
    <row r="135" spans="1:13" ht="36" customHeight="1" x14ac:dyDescent="0.25">
      <c r="A135" s="294"/>
      <c r="B135" s="295"/>
      <c r="C135" s="296"/>
      <c r="D135" s="314"/>
      <c r="E135" s="315"/>
      <c r="F135" s="315"/>
      <c r="G135" s="315"/>
      <c r="H135" s="315"/>
      <c r="I135" s="315"/>
      <c r="J135" s="315"/>
      <c r="K135" s="315"/>
      <c r="L135" s="315"/>
      <c r="M135" s="316"/>
    </row>
    <row r="136" spans="1:13" ht="36" customHeight="1" thickBot="1" x14ac:dyDescent="0.3">
      <c r="A136" s="297"/>
      <c r="B136" s="298"/>
      <c r="C136" s="299"/>
      <c r="D136" s="317"/>
      <c r="E136" s="318"/>
      <c r="F136" s="318"/>
      <c r="G136" s="318"/>
      <c r="H136" s="318"/>
      <c r="I136" s="318"/>
      <c r="J136" s="318"/>
      <c r="K136" s="318"/>
      <c r="L136" s="318"/>
      <c r="M136" s="319"/>
    </row>
    <row r="137" spans="1:13" ht="24" hidden="1" customHeight="1" thickBot="1" x14ac:dyDescent="0.3">
      <c r="A137" s="518" t="s">
        <v>66</v>
      </c>
      <c r="B137" s="519"/>
      <c r="C137" s="519"/>
      <c r="D137" s="519"/>
      <c r="E137" s="519"/>
      <c r="F137" s="519"/>
      <c r="G137" s="519"/>
      <c r="H137" s="519"/>
      <c r="I137" s="519"/>
      <c r="J137" s="519"/>
      <c r="K137" s="519"/>
      <c r="L137" s="519"/>
      <c r="M137" s="520"/>
    </row>
    <row r="138" spans="1:13" ht="31.5" hidden="1" customHeight="1" x14ac:dyDescent="0.3">
      <c r="A138" s="521" t="s">
        <v>145</v>
      </c>
      <c r="B138" s="522"/>
      <c r="C138" s="523"/>
      <c r="D138" s="524" t="s">
        <v>67</v>
      </c>
      <c r="E138" s="524"/>
      <c r="F138" s="524"/>
      <c r="G138" s="524"/>
      <c r="H138" s="525">
        <f>SUM(K22*G24)+K24</f>
        <v>0</v>
      </c>
      <c r="I138" s="526"/>
      <c r="J138" s="527"/>
      <c r="K138" s="528"/>
      <c r="L138" s="529" t="s">
        <v>96</v>
      </c>
      <c r="M138" s="530"/>
    </row>
    <row r="139" spans="1:13" ht="31.5" hidden="1" customHeight="1" x14ac:dyDescent="0.25">
      <c r="A139" s="531"/>
      <c r="B139" s="532"/>
      <c r="C139" s="533"/>
      <c r="D139" s="534"/>
      <c r="E139" s="535" t="s">
        <v>68</v>
      </c>
      <c r="F139" s="535"/>
      <c r="G139" s="535"/>
      <c r="H139" s="534"/>
      <c r="I139" s="536">
        <f>'Base de cálculo'!AA49</f>
        <v>0</v>
      </c>
      <c r="J139" s="534"/>
      <c r="K139" s="537"/>
      <c r="L139" s="538" t="s">
        <v>143</v>
      </c>
      <c r="M139" s="539"/>
    </row>
    <row r="140" spans="1:13" ht="31.5" hidden="1" customHeight="1" x14ac:dyDescent="0.25">
      <c r="A140" s="531"/>
      <c r="B140" s="532"/>
      <c r="C140" s="533"/>
      <c r="D140" s="534"/>
      <c r="E140" s="535" t="s">
        <v>69</v>
      </c>
      <c r="F140" s="535"/>
      <c r="G140" s="535"/>
      <c r="H140" s="534"/>
      <c r="I140" s="536">
        <f>'Base de cálculo'!AA50</f>
        <v>0</v>
      </c>
      <c r="J140" s="534"/>
      <c r="K140" s="537"/>
      <c r="L140" s="538"/>
      <c r="M140" s="539"/>
    </row>
    <row r="141" spans="1:13" ht="31.5" hidden="1" customHeight="1" x14ac:dyDescent="0.25">
      <c r="A141" s="531"/>
      <c r="B141" s="532"/>
      <c r="C141" s="533"/>
      <c r="D141" s="534"/>
      <c r="E141" s="535" t="s">
        <v>93</v>
      </c>
      <c r="F141" s="535"/>
      <c r="G141" s="535"/>
      <c r="H141" s="534"/>
      <c r="I141" s="536">
        <f>M83</f>
        <v>0</v>
      </c>
      <c r="J141" s="534"/>
      <c r="K141" s="537"/>
      <c r="L141" s="538"/>
      <c r="M141" s="539"/>
    </row>
    <row r="142" spans="1:13" ht="31.5" hidden="1" customHeight="1" thickBot="1" x14ac:dyDescent="0.3">
      <c r="A142" s="531"/>
      <c r="B142" s="532"/>
      <c r="C142" s="533"/>
      <c r="D142" s="534"/>
      <c r="E142" s="535" t="s">
        <v>201</v>
      </c>
      <c r="F142" s="535"/>
      <c r="G142" s="535"/>
      <c r="H142" s="534"/>
      <c r="I142" s="536">
        <f>'Base de cálculo'!N48</f>
        <v>0</v>
      </c>
      <c r="J142" s="534"/>
      <c r="K142" s="537"/>
      <c r="L142" s="540"/>
      <c r="M142" s="541"/>
    </row>
    <row r="143" spans="1:13" ht="28.5" hidden="1" customHeight="1" x14ac:dyDescent="0.25">
      <c r="A143" s="531"/>
      <c r="B143" s="532"/>
      <c r="C143" s="533"/>
      <c r="D143" s="534"/>
      <c r="E143" s="535" t="s">
        <v>78</v>
      </c>
      <c r="F143" s="535"/>
      <c r="G143" s="535"/>
      <c r="H143" s="534"/>
      <c r="I143" s="536">
        <f>M97</f>
        <v>0</v>
      </c>
      <c r="J143" s="534"/>
      <c r="K143" s="537"/>
      <c r="L143" s="414" t="s">
        <v>96</v>
      </c>
      <c r="M143" s="542" t="e">
        <f>SUM(I145/G24)</f>
        <v>#DIV/0!</v>
      </c>
    </row>
    <row r="144" spans="1:13" ht="28.5" hidden="1" customHeight="1" x14ac:dyDescent="0.25">
      <c r="A144" s="531"/>
      <c r="B144" s="532"/>
      <c r="C144" s="533"/>
      <c r="D144" s="534"/>
      <c r="E144" s="535" t="s">
        <v>70</v>
      </c>
      <c r="F144" s="535"/>
      <c r="G144" s="535"/>
      <c r="H144" s="534"/>
      <c r="I144" s="536">
        <f>M125</f>
        <v>0</v>
      </c>
      <c r="J144" s="534"/>
      <c r="K144" s="537"/>
      <c r="L144" s="415"/>
      <c r="M144" s="543"/>
    </row>
    <row r="145" spans="1:13" ht="28.5" hidden="1" customHeight="1" thickBot="1" x14ac:dyDescent="0.3">
      <c r="A145" s="531"/>
      <c r="B145" s="532"/>
      <c r="C145" s="533"/>
      <c r="D145" s="534"/>
      <c r="E145" s="535"/>
      <c r="F145" s="535"/>
      <c r="G145" s="535"/>
      <c r="H145" s="544">
        <f>SUM(H138:H144)</f>
        <v>0</v>
      </c>
      <c r="I145" s="545">
        <f>SUM(I139:I144)</f>
        <v>0</v>
      </c>
      <c r="J145" s="546"/>
      <c r="K145" s="537"/>
      <c r="L145" s="415"/>
      <c r="M145" s="543"/>
    </row>
    <row r="146" spans="1:13" ht="53.25" hidden="1" customHeight="1" thickBot="1" x14ac:dyDescent="0.3">
      <c r="A146" s="547"/>
      <c r="B146" s="548"/>
      <c r="C146" s="549"/>
      <c r="D146" s="550"/>
      <c r="E146" s="551" t="s">
        <v>142</v>
      </c>
      <c r="F146" s="551"/>
      <c r="G146" s="551"/>
      <c r="H146" s="552"/>
      <c r="I146" s="553">
        <f>SUM(H145-I145)</f>
        <v>0</v>
      </c>
      <c r="J146" s="553"/>
      <c r="K146" s="554"/>
      <c r="L146" s="416"/>
      <c r="M146" s="555"/>
    </row>
    <row r="147" spans="1:13" ht="28.5" customHeight="1" x14ac:dyDescent="0.25">
      <c r="A147" s="557"/>
      <c r="B147" s="558"/>
      <c r="C147" s="559"/>
      <c r="D147" s="566" t="str">
        <f>IF(I146&gt;=0,"ESTE CURSO NÃO ESTÁ GERANDO RESULTADO NEGATIVO, POR ESTE MOTIVO ESTÁ APTO A SER ENVIADO PARA O SETOR DE EXTENSÃO. O SETOR DE EXTENSÃO, APÓS PROCEDIMENTOS NECESSÁRIOS, REMETERÁ AO CONSEPE PARA APROVAÇÃO.",IF(I146&lt;0,"ESTE PROJETO ESTÁ GERANDO RESULTADO NEGATIVO, POR ESTE MOTIVO É RECOMENDADO QUE AUMENTE O VALOR DA INSCRIÇÃO E/OU A PREVISÃO DE INSCRITOS"))</f>
        <v>ESTE CURSO NÃO ESTÁ GERANDO RESULTADO NEGATIVO, POR ESTE MOTIVO ESTÁ APTO A SER ENVIADO PARA O SETOR DE EXTENSÃO. O SETOR DE EXTENSÃO, APÓS PROCEDIMENTOS NECESSÁRIOS, REMETERÁ AO CONSEPE PARA APROVAÇÃO.</v>
      </c>
      <c r="E147" s="567"/>
      <c r="F147" s="567"/>
      <c r="G147" s="567"/>
      <c r="H147" s="567"/>
      <c r="I147" s="567"/>
      <c r="J147" s="567"/>
      <c r="K147" s="568"/>
      <c r="L147" s="322" t="s">
        <v>96</v>
      </c>
      <c r="M147" s="323"/>
    </row>
    <row r="148" spans="1:13" ht="28.5" customHeight="1" x14ac:dyDescent="0.25">
      <c r="A148" s="560"/>
      <c r="B148" s="561"/>
      <c r="C148" s="562"/>
      <c r="D148" s="569"/>
      <c r="E148" s="570"/>
      <c r="F148" s="570"/>
      <c r="G148" s="570"/>
      <c r="H148" s="570"/>
      <c r="I148" s="570"/>
      <c r="J148" s="570"/>
      <c r="K148" s="571"/>
      <c r="L148" s="320" t="str">
        <f>L139</f>
        <v>O ponto de equilíbrio é o número mínimo de inscrições que o curso precisa para acontecer. Quando o curso for oferecido sem valor de inscrição, na célula abaixo teremos a expressão"#DIV/0!". É recomendado que todo curso que gere custo, tenha também uma taxa de inscrição para evitar resultados negativos.</v>
      </c>
      <c r="M148" s="321"/>
    </row>
    <row r="149" spans="1:13" ht="28.5" customHeight="1" x14ac:dyDescent="0.25">
      <c r="A149" s="560"/>
      <c r="B149" s="561"/>
      <c r="C149" s="562"/>
      <c r="D149" s="569"/>
      <c r="E149" s="570"/>
      <c r="F149" s="570"/>
      <c r="G149" s="570"/>
      <c r="H149" s="570"/>
      <c r="I149" s="570"/>
      <c r="J149" s="570"/>
      <c r="K149" s="571"/>
      <c r="L149" s="320"/>
      <c r="M149" s="321"/>
    </row>
    <row r="150" spans="1:13" ht="28.5" customHeight="1" x14ac:dyDescent="0.25">
      <c r="A150" s="560"/>
      <c r="B150" s="561"/>
      <c r="C150" s="562"/>
      <c r="D150" s="569"/>
      <c r="E150" s="570"/>
      <c r="F150" s="570"/>
      <c r="G150" s="570"/>
      <c r="H150" s="570"/>
      <c r="I150" s="570"/>
      <c r="J150" s="570"/>
      <c r="K150" s="571"/>
      <c r="L150" s="320"/>
      <c r="M150" s="321"/>
    </row>
    <row r="151" spans="1:13" ht="28.5" customHeight="1" thickBot="1" x14ac:dyDescent="0.3">
      <c r="A151" s="560"/>
      <c r="B151" s="561"/>
      <c r="C151" s="562"/>
      <c r="D151" s="138"/>
      <c r="E151" s="137"/>
      <c r="F151" s="138"/>
      <c r="G151" s="138"/>
      <c r="H151" s="220" t="b">
        <f>IF(I146&lt;0,"VALOR NEGATIVO =")</f>
        <v>0</v>
      </c>
      <c r="I151" s="220"/>
      <c r="J151" s="221" t="b">
        <f>IF(I146&lt;0,VALUE(I146))</f>
        <v>0</v>
      </c>
      <c r="K151" s="222"/>
      <c r="L151" s="320"/>
      <c r="M151" s="321"/>
    </row>
    <row r="152" spans="1:13" ht="35.25" customHeight="1" x14ac:dyDescent="0.25">
      <c r="A152" s="560"/>
      <c r="B152" s="561"/>
      <c r="C152" s="562"/>
      <c r="D152" s="572" t="s">
        <v>170</v>
      </c>
      <c r="E152" s="572"/>
      <c r="F152" s="572"/>
      <c r="G152" s="572"/>
      <c r="H152" s="572"/>
      <c r="I152" s="572"/>
      <c r="J152" s="572"/>
      <c r="K152" s="573"/>
      <c r="L152" s="578" t="str">
        <f>L143</f>
        <v>PONTO DE EQUILÍBRIO</v>
      </c>
      <c r="M152" s="324" t="e">
        <f>M143</f>
        <v>#DIV/0!</v>
      </c>
    </row>
    <row r="153" spans="1:13" ht="35.25" customHeight="1" x14ac:dyDescent="0.25">
      <c r="A153" s="560"/>
      <c r="B153" s="561"/>
      <c r="C153" s="562"/>
      <c r="D153" s="574"/>
      <c r="E153" s="574"/>
      <c r="F153" s="574"/>
      <c r="G153" s="574"/>
      <c r="H153" s="574"/>
      <c r="I153" s="574"/>
      <c r="J153" s="574"/>
      <c r="K153" s="575"/>
      <c r="L153" s="579"/>
      <c r="M153" s="325"/>
    </row>
    <row r="154" spans="1:13" ht="35.25" customHeight="1" x14ac:dyDescent="0.25">
      <c r="A154" s="560"/>
      <c r="B154" s="561"/>
      <c r="C154" s="562"/>
      <c r="D154" s="574"/>
      <c r="E154" s="574"/>
      <c r="F154" s="574"/>
      <c r="G154" s="574"/>
      <c r="H154" s="574"/>
      <c r="I154" s="574"/>
      <c r="J154" s="574"/>
      <c r="K154" s="575"/>
      <c r="L154" s="579"/>
      <c r="M154" s="325"/>
    </row>
    <row r="155" spans="1:13" ht="35.25" customHeight="1" thickBot="1" x14ac:dyDescent="0.3">
      <c r="A155" s="563"/>
      <c r="B155" s="564"/>
      <c r="C155" s="565"/>
      <c r="D155" s="576"/>
      <c r="E155" s="576"/>
      <c r="F155" s="576"/>
      <c r="G155" s="576"/>
      <c r="H155" s="576"/>
      <c r="I155" s="576"/>
      <c r="J155" s="576"/>
      <c r="K155" s="577"/>
      <c r="L155" s="580"/>
      <c r="M155" s="326"/>
    </row>
  </sheetData>
  <sheetProtection algorithmName="SHA-512" hashValue="9ZkoQpQGk/wCOOo7Wc9v9ZguJ4beOT3upI3s/BP9PDM0QmLR7CnyLz9/4z+mHSL4zU00tOA6YDPGGvaUmr5EvA==" saltValue="jMqUkE3NapgcH009sLSnxg==" spinCount="100000" sheet="1" objects="1" scenarios="1" formatCells="0" formatRows="0" insertRows="0"/>
  <mergeCells count="254">
    <mergeCell ref="E142:G142"/>
    <mergeCell ref="G71:M71"/>
    <mergeCell ref="A71:F71"/>
    <mergeCell ref="L147:M147"/>
    <mergeCell ref="L148:M151"/>
    <mergeCell ref="L152:L155"/>
    <mergeCell ref="M152:M155"/>
    <mergeCell ref="D152:K155"/>
    <mergeCell ref="A147:C155"/>
    <mergeCell ref="L143:L146"/>
    <mergeCell ref="A111:C111"/>
    <mergeCell ref="D111:M111"/>
    <mergeCell ref="A97:L97"/>
    <mergeCell ref="A99:M99"/>
    <mergeCell ref="E98:M98"/>
    <mergeCell ref="A98:D98"/>
    <mergeCell ref="A100:C110"/>
    <mergeCell ref="D100:J100"/>
    <mergeCell ref="D101:J101"/>
    <mergeCell ref="D102:J102"/>
    <mergeCell ref="D103:J103"/>
    <mergeCell ref="D104:J104"/>
    <mergeCell ref="D105:J105"/>
    <mergeCell ref="D106:J106"/>
    <mergeCell ref="L51:M51"/>
    <mergeCell ref="L57:M57"/>
    <mergeCell ref="L58:M58"/>
    <mergeCell ref="L63:M63"/>
    <mergeCell ref="L64:M64"/>
    <mergeCell ref="L65:M65"/>
    <mergeCell ref="A76:C82"/>
    <mergeCell ref="H76:M76"/>
    <mergeCell ref="H77:M77"/>
    <mergeCell ref="H78:M78"/>
    <mergeCell ref="H79:M79"/>
    <mergeCell ref="H80:M80"/>
    <mergeCell ref="H82:M82"/>
    <mergeCell ref="H81:M81"/>
    <mergeCell ref="L66:M66"/>
    <mergeCell ref="L67:M67"/>
    <mergeCell ref="L68:M68"/>
    <mergeCell ref="L69:M69"/>
    <mergeCell ref="A74:M75"/>
    <mergeCell ref="B66:D66"/>
    <mergeCell ref="B64:D64"/>
    <mergeCell ref="B65:D65"/>
    <mergeCell ref="B47:D47"/>
    <mergeCell ref="B60:D60"/>
    <mergeCell ref="B61:D61"/>
    <mergeCell ref="L30:M30"/>
    <mergeCell ref="L31:M31"/>
    <mergeCell ref="L32:M32"/>
    <mergeCell ref="L33:M33"/>
    <mergeCell ref="L34:M34"/>
    <mergeCell ref="L35:M35"/>
    <mergeCell ref="B55:D55"/>
    <mergeCell ref="B56:D56"/>
    <mergeCell ref="B57:D57"/>
    <mergeCell ref="B58:D58"/>
    <mergeCell ref="L43:M43"/>
    <mergeCell ref="L44:M44"/>
    <mergeCell ref="L45:M45"/>
    <mergeCell ref="L46:M46"/>
    <mergeCell ref="L47:M47"/>
    <mergeCell ref="L59:M59"/>
    <mergeCell ref="L60:M60"/>
    <mergeCell ref="L61:M61"/>
    <mergeCell ref="L48:M48"/>
    <mergeCell ref="L49:M49"/>
    <mergeCell ref="L50:M50"/>
    <mergeCell ref="D107:J107"/>
    <mergeCell ref="D108:J108"/>
    <mergeCell ref="D109:J109"/>
    <mergeCell ref="D110:J110"/>
    <mergeCell ref="L62:M62"/>
    <mergeCell ref="L40:M40"/>
    <mergeCell ref="L41:M41"/>
    <mergeCell ref="L42:M42"/>
    <mergeCell ref="E23:F23"/>
    <mergeCell ref="I23:J23"/>
    <mergeCell ref="K23:L23"/>
    <mergeCell ref="G23:H23"/>
    <mergeCell ref="B59:D59"/>
    <mergeCell ref="B45:D45"/>
    <mergeCell ref="B46:D46"/>
    <mergeCell ref="B43:D43"/>
    <mergeCell ref="B44:D44"/>
    <mergeCell ref="B48:D48"/>
    <mergeCell ref="B49:D49"/>
    <mergeCell ref="B50:D50"/>
    <mergeCell ref="B51:D51"/>
    <mergeCell ref="B52:D52"/>
    <mergeCell ref="B53:D53"/>
    <mergeCell ref="B54:D54"/>
    <mergeCell ref="I22:J22"/>
    <mergeCell ref="C23:D23"/>
    <mergeCell ref="M22:M25"/>
    <mergeCell ref="I24:J24"/>
    <mergeCell ref="K24:L24"/>
    <mergeCell ref="I25:J25"/>
    <mergeCell ref="K25:L25"/>
    <mergeCell ref="B41:D41"/>
    <mergeCell ref="B42:D42"/>
    <mergeCell ref="B39:D39"/>
    <mergeCell ref="B40:D40"/>
    <mergeCell ref="B37:D37"/>
    <mergeCell ref="B38:D38"/>
    <mergeCell ref="B35:D35"/>
    <mergeCell ref="B36:D36"/>
    <mergeCell ref="B33:D33"/>
    <mergeCell ref="B34:D34"/>
    <mergeCell ref="B31:D31"/>
    <mergeCell ref="L38:M38"/>
    <mergeCell ref="L39:M39"/>
    <mergeCell ref="B32:D32"/>
    <mergeCell ref="L36:M36"/>
    <mergeCell ref="L37:M37"/>
    <mergeCell ref="C10:H10"/>
    <mergeCell ref="C11:H11"/>
    <mergeCell ref="A11:B11"/>
    <mergeCell ref="A18:M18"/>
    <mergeCell ref="A19:M19"/>
    <mergeCell ref="A20:M20"/>
    <mergeCell ref="B30:D30"/>
    <mergeCell ref="A26:D26"/>
    <mergeCell ref="E25:F25"/>
    <mergeCell ref="G25:H25"/>
    <mergeCell ref="E24:F24"/>
    <mergeCell ref="A25:B25"/>
    <mergeCell ref="C25:D25"/>
    <mergeCell ref="C24:D24"/>
    <mergeCell ref="G24:H24"/>
    <mergeCell ref="A24:B24"/>
    <mergeCell ref="B28:D28"/>
    <mergeCell ref="B29:D29"/>
    <mergeCell ref="A21:M21"/>
    <mergeCell ref="E26:M26"/>
    <mergeCell ref="A27:M27"/>
    <mergeCell ref="L28:M28"/>
    <mergeCell ref="L29:M29"/>
    <mergeCell ref="A23:B23"/>
    <mergeCell ref="B2:M2"/>
    <mergeCell ref="A1:M1"/>
    <mergeCell ref="A4:M4"/>
    <mergeCell ref="A8:M8"/>
    <mergeCell ref="A13:M13"/>
    <mergeCell ref="A14:M14"/>
    <mergeCell ref="D120:J120"/>
    <mergeCell ref="L100:M100"/>
    <mergeCell ref="L101:M101"/>
    <mergeCell ref="L102:M102"/>
    <mergeCell ref="L103:M103"/>
    <mergeCell ref="L104:M104"/>
    <mergeCell ref="L105:M105"/>
    <mergeCell ref="L106:M106"/>
    <mergeCell ref="L107:M107"/>
    <mergeCell ref="L108:M108"/>
    <mergeCell ref="L109:M109"/>
    <mergeCell ref="L110:M110"/>
    <mergeCell ref="A72:F72"/>
    <mergeCell ref="G72:M72"/>
    <mergeCell ref="K70:M70"/>
    <mergeCell ref="A70:G70"/>
    <mergeCell ref="A16:M16"/>
    <mergeCell ref="A15:M15"/>
    <mergeCell ref="E145:G145"/>
    <mergeCell ref="E146:G146"/>
    <mergeCell ref="D138:G138"/>
    <mergeCell ref="D128:M128"/>
    <mergeCell ref="D129:M129"/>
    <mergeCell ref="D130:M130"/>
    <mergeCell ref="D131:M131"/>
    <mergeCell ref="D132:M132"/>
    <mergeCell ref="D133:M133"/>
    <mergeCell ref="D134:M134"/>
    <mergeCell ref="D135:M135"/>
    <mergeCell ref="D136:M136"/>
    <mergeCell ref="A137:M137"/>
    <mergeCell ref="I146:J146"/>
    <mergeCell ref="L139:M141"/>
    <mergeCell ref="L138:M138"/>
    <mergeCell ref="E139:G139"/>
    <mergeCell ref="E140:G140"/>
    <mergeCell ref="E141:G141"/>
    <mergeCell ref="E143:G143"/>
    <mergeCell ref="E144:G144"/>
    <mergeCell ref="A128:C136"/>
    <mergeCell ref="A138:C146"/>
    <mergeCell ref="M143:M146"/>
    <mergeCell ref="A127:M127"/>
    <mergeCell ref="A113:C124"/>
    <mergeCell ref="A112:M112"/>
    <mergeCell ref="D113:J113"/>
    <mergeCell ref="D114:J114"/>
    <mergeCell ref="D115:J115"/>
    <mergeCell ref="D116:J116"/>
    <mergeCell ref="D117:J117"/>
    <mergeCell ref="D118:J118"/>
    <mergeCell ref="D119:J119"/>
    <mergeCell ref="D121:J121"/>
    <mergeCell ref="D122:J122"/>
    <mergeCell ref="D123:J123"/>
    <mergeCell ref="A125:L125"/>
    <mergeCell ref="A126:C126"/>
    <mergeCell ref="D126:M126"/>
    <mergeCell ref="D124:J124"/>
    <mergeCell ref="C7:H7"/>
    <mergeCell ref="D90:J90"/>
    <mergeCell ref="D91:J91"/>
    <mergeCell ref="D92:J92"/>
    <mergeCell ref="D87:J87"/>
    <mergeCell ref="B67:D67"/>
    <mergeCell ref="B68:D68"/>
    <mergeCell ref="B69:D69"/>
    <mergeCell ref="B62:D62"/>
    <mergeCell ref="B63:D63"/>
    <mergeCell ref="A83:L83"/>
    <mergeCell ref="A84:M85"/>
    <mergeCell ref="A86:C96"/>
    <mergeCell ref="D86:J86"/>
    <mergeCell ref="D93:J93"/>
    <mergeCell ref="D94:J94"/>
    <mergeCell ref="D95:J95"/>
    <mergeCell ref="D96:J96"/>
    <mergeCell ref="D88:J88"/>
    <mergeCell ref="D89:J89"/>
    <mergeCell ref="A73:M73"/>
    <mergeCell ref="A9:B9"/>
    <mergeCell ref="C9:H9"/>
    <mergeCell ref="A10:B10"/>
    <mergeCell ref="D147:K150"/>
    <mergeCell ref="H151:I151"/>
    <mergeCell ref="J151:K151"/>
    <mergeCell ref="B3:H3"/>
    <mergeCell ref="J3:M3"/>
    <mergeCell ref="L52:M52"/>
    <mergeCell ref="L53:M53"/>
    <mergeCell ref="L54:M54"/>
    <mergeCell ref="L55:M55"/>
    <mergeCell ref="L56:M56"/>
    <mergeCell ref="I9:M12"/>
    <mergeCell ref="I5:M7"/>
    <mergeCell ref="A17:M17"/>
    <mergeCell ref="A5:B5"/>
    <mergeCell ref="A22:B22"/>
    <mergeCell ref="C22:D22"/>
    <mergeCell ref="E22:F22"/>
    <mergeCell ref="G22:H22"/>
    <mergeCell ref="K22:L22"/>
    <mergeCell ref="C12:H12"/>
    <mergeCell ref="A7:B7"/>
    <mergeCell ref="C5:H5"/>
    <mergeCell ref="C6:H6"/>
    <mergeCell ref="A6:B6"/>
  </mergeCells>
  <conditionalFormatting sqref="I146">
    <cfRule type="cellIs" dxfId="5" priority="3" operator="lessThan">
      <formula>0</formula>
    </cfRule>
  </conditionalFormatting>
  <conditionalFormatting sqref="J151 H151">
    <cfRule type="containsText" dxfId="4" priority="2" operator="containsText" text="FALSO">
      <formula>NOT(ISERROR(SEARCH("FALSO",H151)))</formula>
    </cfRule>
  </conditionalFormatting>
  <hyperlinks>
    <hyperlink ref="J3" r:id="rId1"/>
  </hyperlinks>
  <pageMargins left="0.23622047244094491" right="0.23622047244094491" top="0.39370078740157483" bottom="0.39370078740157483" header="0.31496062992125984" footer="0.31496062992125984"/>
  <pageSetup paperSize="9" scale="63" fitToHeight="0" orientation="landscape" r:id="rId2"/>
  <rowBreaks count="3" manualBreakCount="3">
    <brk id="26" max="12" man="1"/>
    <brk id="83" max="12" man="1"/>
    <brk id="126" max="12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1</xdr:col>
                    <xdr:colOff>76200</xdr:colOff>
                    <xdr:row>2</xdr:row>
                    <xdr:rowOff>133350</xdr:rowOff>
                  </from>
                  <to>
                    <xdr:col>2</xdr:col>
                    <xdr:colOff>523875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2</xdr:col>
                    <xdr:colOff>609600</xdr:colOff>
                    <xdr:row>2</xdr:row>
                    <xdr:rowOff>114300</xdr:rowOff>
                  </from>
                  <to>
                    <xdr:col>4</xdr:col>
                    <xdr:colOff>114300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4</xdr:col>
                    <xdr:colOff>171450</xdr:colOff>
                    <xdr:row>2</xdr:row>
                    <xdr:rowOff>114300</xdr:rowOff>
                  </from>
                  <to>
                    <xdr:col>5</xdr:col>
                    <xdr:colOff>571500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5</xdr:col>
                    <xdr:colOff>590550</xdr:colOff>
                    <xdr:row>2</xdr:row>
                    <xdr:rowOff>104775</xdr:rowOff>
                  </from>
                  <to>
                    <xdr:col>6</xdr:col>
                    <xdr:colOff>1000125</xdr:colOff>
                    <xdr:row>2</xdr:row>
                    <xdr:rowOff>323850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'Base de cálculo'!$C$2:$C$6</xm:f>
          </x14:formula1>
          <xm:sqref>G23</xm:sqref>
        </x14:dataValidation>
        <x14:dataValidation type="list" allowBlank="1" showInputMessage="1" showErrorMessage="1">
          <x14:formula1>
            <xm:f>'Base de cálculo'!$D$2:$D$4</xm:f>
          </x14:formula1>
          <xm:sqref>C25:D25</xm:sqref>
        </x14:dataValidation>
        <x14:dataValidation type="list" allowBlank="1" showInputMessage="1" showErrorMessage="1">
          <x14:formula1>
            <xm:f>'Base de cálculo'!$E$2:$E$5</xm:f>
          </x14:formula1>
          <xm:sqref>G25:H25</xm:sqref>
        </x14:dataValidation>
        <x14:dataValidation type="list" allowBlank="1" showInputMessage="1" showErrorMessage="1">
          <x14:formula1>
            <xm:f>'Base de cálculo'!$G$2:$G$3</xm:f>
          </x14:formula1>
          <xm:sqref>K29:K69</xm:sqref>
        </x14:dataValidation>
        <x14:dataValidation type="list" allowBlank="1" showInputMessage="1" showErrorMessage="1">
          <x14:formula1>
            <xm:f>'Base de cálculo'!$A$2:$A$3</xm:f>
          </x14:formula1>
          <xm:sqref>C22:D23 K25:L25</xm:sqref>
        </x14:dataValidation>
        <x14:dataValidation type="list" allowBlank="1" showInputMessage="1" showErrorMessage="1">
          <x14:formula1>
            <xm:f>'Base de cálculo'!$F$3:$F$7</xm:f>
          </x14:formula1>
          <xm:sqref>J62:J69</xm:sqref>
        </x14:dataValidation>
        <x14:dataValidation type="list" allowBlank="1" showInputMessage="1" showErrorMessage="1">
          <x14:formula1>
            <xm:f>'Base de cálculo'!$B$2:$B$5</xm:f>
          </x14:formula1>
          <xm:sqref>I29:I69</xm:sqref>
        </x14:dataValidation>
        <x14:dataValidation type="list" allowBlank="1" showInputMessage="1" showErrorMessage="1">
          <x14:formula1>
            <xm:f>'Base de cálculo'!$F$3:$F$11</xm:f>
          </x14:formula1>
          <xm:sqref>J29:J61</xm:sqref>
        </x14:dataValidation>
        <x14:dataValidation type="list" allowBlank="1" showInputMessage="1" showErrorMessage="1">
          <x14:formula1>
            <xm:f>'Base de cálculo'!$H$4:$H$21</xm:f>
          </x14:formula1>
          <xm:sqref>L29:M69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93"/>
  <sheetViews>
    <sheetView showGridLines="0" topLeftCell="A16" zoomScale="70" zoomScaleNormal="70" zoomScaleSheetLayoutView="70" workbookViewId="0">
      <selection activeCell="F12" sqref="F12:G12"/>
    </sheetView>
  </sheetViews>
  <sheetFormatPr defaultColWidth="10.42578125" defaultRowHeight="24" customHeight="1" x14ac:dyDescent="0.25"/>
  <cols>
    <col min="1" max="1" width="44" style="87" customWidth="1"/>
    <col min="2" max="2" width="15.5703125" style="87" customWidth="1"/>
    <col min="3" max="3" width="15.42578125" style="87" customWidth="1"/>
    <col min="4" max="4" width="23.28515625" style="87" customWidth="1"/>
    <col min="5" max="5" width="15.85546875" style="87" customWidth="1"/>
    <col min="6" max="6" width="14.140625" style="87" customWidth="1"/>
    <col min="7" max="7" width="23.42578125" style="87" customWidth="1"/>
    <col min="8" max="8" width="22.85546875" style="87" customWidth="1"/>
    <col min="9" max="9" width="17" style="87" customWidth="1"/>
    <col min="10" max="10" width="22" style="87" customWidth="1"/>
    <col min="11" max="11" width="16.140625" style="87" customWidth="1"/>
    <col min="12" max="12" width="34.7109375" style="87" customWidth="1"/>
    <col min="13" max="16384" width="10.42578125" style="87"/>
  </cols>
  <sheetData>
    <row r="1" spans="1:12" ht="53.25" customHeight="1" thickBot="1" x14ac:dyDescent="0.3">
      <c r="A1" s="330" t="s">
        <v>101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2"/>
    </row>
    <row r="2" spans="1:12" ht="37.5" customHeight="1" x14ac:dyDescent="0.25">
      <c r="A2" s="63" t="s">
        <v>1</v>
      </c>
      <c r="B2" s="494">
        <f>Proposta!B2</f>
        <v>0</v>
      </c>
      <c r="C2" s="495"/>
      <c r="D2" s="495"/>
      <c r="E2" s="495"/>
      <c r="F2" s="495"/>
      <c r="G2" s="495"/>
      <c r="H2" s="495"/>
      <c r="I2" s="495"/>
      <c r="J2" s="495"/>
      <c r="K2" s="495"/>
      <c r="L2" s="496"/>
    </row>
    <row r="3" spans="1:12" ht="28.5" customHeight="1" x14ac:dyDescent="0.25">
      <c r="A3" s="498" t="s">
        <v>102</v>
      </c>
      <c r="B3" s="500"/>
      <c r="C3" s="501"/>
      <c r="D3" s="502" t="s">
        <v>103</v>
      </c>
      <c r="E3" s="503"/>
      <c r="F3" s="503"/>
      <c r="G3" s="503"/>
      <c r="H3" s="503"/>
      <c r="I3" s="503"/>
      <c r="J3" s="503"/>
      <c r="K3" s="503"/>
      <c r="L3" s="503"/>
    </row>
    <row r="4" spans="1:12" ht="28.5" customHeight="1" x14ac:dyDescent="0.25">
      <c r="A4" s="499"/>
      <c r="B4" s="115"/>
      <c r="C4" s="116" t="s">
        <v>104</v>
      </c>
      <c r="D4" s="502"/>
      <c r="E4" s="503"/>
      <c r="F4" s="503"/>
      <c r="G4" s="503"/>
      <c r="H4" s="503"/>
      <c r="I4" s="503"/>
      <c r="J4" s="503"/>
      <c r="K4" s="503"/>
      <c r="L4" s="503"/>
    </row>
    <row r="5" spans="1:12" ht="28.5" customHeight="1" x14ac:dyDescent="0.25">
      <c r="A5" s="140" t="str">
        <f>Proposta!A4</f>
        <v>Responsável pela Atividade Acadêmica</v>
      </c>
      <c r="B5" s="426">
        <f>Proposta!C5</f>
        <v>0</v>
      </c>
      <c r="C5" s="427"/>
      <c r="D5" s="428"/>
      <c r="E5" s="509"/>
      <c r="F5" s="509"/>
      <c r="G5" s="509"/>
      <c r="H5" s="509"/>
      <c r="I5" s="509"/>
      <c r="J5" s="509"/>
      <c r="K5" s="509"/>
      <c r="L5" s="509"/>
    </row>
    <row r="6" spans="1:12" ht="28.5" customHeight="1" thickBot="1" x14ac:dyDescent="0.3">
      <c r="A6" s="139" t="str">
        <f>Proposta!A8</f>
        <v>Coordenador do curso vinculado</v>
      </c>
      <c r="B6" s="429">
        <f>Proposta!C9</f>
        <v>0</v>
      </c>
      <c r="C6" s="430"/>
      <c r="D6" s="431"/>
      <c r="E6" s="510" t="str">
        <f>Proposta!A12</f>
        <v>Curso que coordena:</v>
      </c>
      <c r="F6" s="510"/>
      <c r="G6" s="510"/>
      <c r="H6" s="432">
        <f>Proposta!C12</f>
        <v>0</v>
      </c>
      <c r="I6" s="432"/>
      <c r="J6" s="432"/>
      <c r="K6" s="432"/>
      <c r="L6" s="511"/>
    </row>
    <row r="7" spans="1:12" ht="36" customHeight="1" thickBot="1" x14ac:dyDescent="0.3">
      <c r="A7" s="378" t="s">
        <v>8</v>
      </c>
      <c r="B7" s="379"/>
      <c r="C7" s="379"/>
      <c r="D7" s="379"/>
      <c r="E7" s="453"/>
      <c r="F7" s="453"/>
      <c r="G7" s="453"/>
      <c r="H7" s="453"/>
      <c r="I7" s="453"/>
      <c r="J7" s="453"/>
      <c r="K7" s="453"/>
      <c r="L7" s="454"/>
    </row>
    <row r="8" spans="1:12" ht="35.25" customHeight="1" x14ac:dyDescent="0.3">
      <c r="A8" s="504"/>
      <c r="B8" s="504"/>
      <c r="C8" s="504"/>
      <c r="D8" s="497" t="s">
        <v>105</v>
      </c>
      <c r="E8" s="497"/>
      <c r="F8" s="497" t="s">
        <v>106</v>
      </c>
      <c r="G8" s="497"/>
      <c r="H8" s="465" t="s">
        <v>116</v>
      </c>
      <c r="I8" s="466"/>
      <c r="J8" s="466"/>
      <c r="K8" s="466"/>
      <c r="L8" s="467"/>
    </row>
    <row r="9" spans="1:12" ht="30.75" customHeight="1" x14ac:dyDescent="0.25">
      <c r="A9" s="477" t="s">
        <v>112</v>
      </c>
      <c r="B9" s="477"/>
      <c r="C9" s="477"/>
      <c r="D9" s="303">
        <f>Proposta!K22</f>
        <v>0</v>
      </c>
      <c r="E9" s="303"/>
      <c r="F9" s="262"/>
      <c r="G9" s="262"/>
      <c r="H9" s="265"/>
      <c r="I9" s="266"/>
      <c r="J9" s="266"/>
      <c r="K9" s="266"/>
      <c r="L9" s="267"/>
    </row>
    <row r="10" spans="1:12" ht="30.75" customHeight="1" x14ac:dyDescent="0.25">
      <c r="A10" s="468" t="s">
        <v>115</v>
      </c>
      <c r="B10" s="469"/>
      <c r="C10" s="470"/>
      <c r="D10" s="478">
        <f>Proposta!G24</f>
        <v>0</v>
      </c>
      <c r="E10" s="479"/>
      <c r="F10" s="473">
        <f>D10</f>
        <v>0</v>
      </c>
      <c r="G10" s="303"/>
      <c r="H10" s="265"/>
      <c r="I10" s="266"/>
      <c r="J10" s="266"/>
      <c r="K10" s="266"/>
      <c r="L10" s="267"/>
    </row>
    <row r="11" spans="1:12" ht="30.75" customHeight="1" x14ac:dyDescent="0.25">
      <c r="A11" s="468" t="s">
        <v>113</v>
      </c>
      <c r="B11" s="469"/>
      <c r="C11" s="470"/>
      <c r="D11" s="478">
        <f>Proposta!G24*Proposta!K22</f>
        <v>0</v>
      </c>
      <c r="E11" s="306"/>
      <c r="F11" s="474">
        <f>SUM(F10*F9)</f>
        <v>0</v>
      </c>
      <c r="G11" s="475"/>
      <c r="H11" s="480"/>
      <c r="I11" s="481"/>
      <c r="J11" s="481"/>
      <c r="K11" s="481"/>
      <c r="L11" s="482"/>
    </row>
    <row r="12" spans="1:12" ht="30.75" customHeight="1" x14ac:dyDescent="0.25">
      <c r="A12" s="468" t="s">
        <v>114</v>
      </c>
      <c r="B12" s="469"/>
      <c r="C12" s="470"/>
      <c r="D12" s="478">
        <f>Proposta!K24</f>
        <v>0</v>
      </c>
      <c r="E12" s="479"/>
      <c r="F12" s="471"/>
      <c r="G12" s="472"/>
      <c r="H12" s="375"/>
      <c r="I12" s="376"/>
      <c r="J12" s="376"/>
      <c r="K12" s="376"/>
      <c r="L12" s="377"/>
    </row>
    <row r="13" spans="1:12" ht="30.75" customHeight="1" x14ac:dyDescent="0.25">
      <c r="A13" s="477" t="s">
        <v>107</v>
      </c>
      <c r="B13" s="477"/>
      <c r="C13" s="477"/>
      <c r="D13" s="473">
        <f>Proposta!I139</f>
        <v>0</v>
      </c>
      <c r="E13" s="303"/>
      <c r="F13" s="474">
        <f>'Base de cálculo'!AL49</f>
        <v>0</v>
      </c>
      <c r="G13" s="474"/>
      <c r="H13" s="476"/>
      <c r="I13" s="476"/>
      <c r="J13" s="476"/>
      <c r="K13" s="476"/>
      <c r="L13" s="476"/>
    </row>
    <row r="14" spans="1:12" ht="30.75" customHeight="1" x14ac:dyDescent="0.25">
      <c r="A14" s="477" t="s">
        <v>108</v>
      </c>
      <c r="B14" s="477"/>
      <c r="C14" s="477"/>
      <c r="D14" s="473">
        <f>Proposta!I140</f>
        <v>0</v>
      </c>
      <c r="E14" s="303"/>
      <c r="F14" s="474">
        <f>'Base de cálculo'!AL50</f>
        <v>0</v>
      </c>
      <c r="G14" s="474"/>
      <c r="H14" s="476"/>
      <c r="I14" s="476"/>
      <c r="J14" s="476"/>
      <c r="K14" s="476"/>
      <c r="L14" s="476"/>
    </row>
    <row r="15" spans="1:12" ht="30.75" customHeight="1" x14ac:dyDescent="0.25">
      <c r="A15" s="477" t="s">
        <v>109</v>
      </c>
      <c r="B15" s="477"/>
      <c r="C15" s="477"/>
      <c r="D15" s="473">
        <f>Proposta!I141</f>
        <v>0</v>
      </c>
      <c r="E15" s="303"/>
      <c r="F15" s="483"/>
      <c r="G15" s="483"/>
      <c r="H15" s="476"/>
      <c r="I15" s="476"/>
      <c r="J15" s="476"/>
      <c r="K15" s="476"/>
      <c r="L15" s="476"/>
    </row>
    <row r="16" spans="1:12" ht="30.75" customHeight="1" x14ac:dyDescent="0.25">
      <c r="A16" s="477" t="s">
        <v>206</v>
      </c>
      <c r="B16" s="477"/>
      <c r="C16" s="477"/>
      <c r="D16" s="473">
        <f>'Base de cálculo'!N48</f>
        <v>0</v>
      </c>
      <c r="E16" s="303"/>
      <c r="F16" s="474">
        <f>'Base de cálculo'!AX48</f>
        <v>0</v>
      </c>
      <c r="G16" s="474"/>
      <c r="H16" s="476"/>
      <c r="I16" s="476"/>
      <c r="J16" s="476"/>
      <c r="K16" s="476"/>
      <c r="L16" s="476"/>
    </row>
    <row r="17" spans="1:12" ht="30.75" customHeight="1" x14ac:dyDescent="0.25">
      <c r="A17" s="477" t="s">
        <v>110</v>
      </c>
      <c r="B17" s="477"/>
      <c r="C17" s="477"/>
      <c r="D17" s="473">
        <f>Proposta!I143</f>
        <v>0</v>
      </c>
      <c r="E17" s="303"/>
      <c r="F17" s="483"/>
      <c r="G17" s="483"/>
      <c r="H17" s="476"/>
      <c r="I17" s="476"/>
      <c r="J17" s="476"/>
      <c r="K17" s="476"/>
      <c r="L17" s="476"/>
    </row>
    <row r="18" spans="1:12" ht="30.75" customHeight="1" thickBot="1" x14ac:dyDescent="0.3">
      <c r="A18" s="477" t="s">
        <v>111</v>
      </c>
      <c r="B18" s="477"/>
      <c r="C18" s="477"/>
      <c r="D18" s="505">
        <f>Proposta!I144</f>
        <v>0</v>
      </c>
      <c r="E18" s="506"/>
      <c r="F18" s="484"/>
      <c r="G18" s="484"/>
      <c r="H18" s="476"/>
      <c r="I18" s="476"/>
      <c r="J18" s="476"/>
      <c r="K18" s="476"/>
      <c r="L18" s="476"/>
    </row>
    <row r="19" spans="1:12" ht="30.75" customHeight="1" thickBot="1" x14ac:dyDescent="0.3">
      <c r="A19" s="477" t="s">
        <v>117</v>
      </c>
      <c r="B19" s="477"/>
      <c r="C19" s="468"/>
      <c r="D19" s="507">
        <f>Proposta!I146</f>
        <v>0</v>
      </c>
      <c r="E19" s="508"/>
      <c r="F19" s="512">
        <f>SUM(F11+F12-F13-F14-F15-F17-F18)</f>
        <v>0</v>
      </c>
      <c r="G19" s="513"/>
      <c r="H19" s="514"/>
      <c r="I19" s="196"/>
      <c r="J19" s="196"/>
      <c r="K19" s="196"/>
      <c r="L19" s="197"/>
    </row>
    <row r="20" spans="1:12" ht="52.5" customHeight="1" thickBot="1" x14ac:dyDescent="0.3">
      <c r="A20" s="459" t="s">
        <v>141</v>
      </c>
      <c r="B20" s="460"/>
      <c r="C20" s="460"/>
      <c r="D20" s="460"/>
      <c r="E20" s="460"/>
      <c r="F20" s="460"/>
      <c r="G20" s="460"/>
      <c r="H20" s="460"/>
      <c r="I20" s="460"/>
      <c r="J20" s="460"/>
      <c r="K20" s="460"/>
      <c r="L20" s="461"/>
    </row>
    <row r="21" spans="1:12" ht="72.75" customHeight="1" x14ac:dyDescent="0.25">
      <c r="A21" s="21" t="s">
        <v>23</v>
      </c>
      <c r="B21" s="374" t="s">
        <v>24</v>
      </c>
      <c r="C21" s="374"/>
      <c r="D21" s="374"/>
      <c r="E21" s="188" t="s">
        <v>25</v>
      </c>
      <c r="F21" s="188" t="s">
        <v>26</v>
      </c>
      <c r="G21" s="188" t="s">
        <v>27</v>
      </c>
      <c r="H21" s="188" t="s">
        <v>28</v>
      </c>
      <c r="I21" s="188" t="s">
        <v>29</v>
      </c>
      <c r="J21" s="22" t="s">
        <v>30</v>
      </c>
      <c r="K21" s="188" t="s">
        <v>34</v>
      </c>
      <c r="L21" s="189" t="s">
        <v>205</v>
      </c>
    </row>
    <row r="22" spans="1:12" ht="36.75" customHeight="1" x14ac:dyDescent="0.25">
      <c r="A22" s="89">
        <f>Proposta!A29</f>
        <v>0</v>
      </c>
      <c r="B22" s="375">
        <f>Proposta!B29</f>
        <v>0</v>
      </c>
      <c r="C22" s="376"/>
      <c r="D22" s="377"/>
      <c r="E22" s="90">
        <f>Proposta!E29</f>
        <v>0</v>
      </c>
      <c r="F22" s="90">
        <f>Proposta!F29</f>
        <v>0</v>
      </c>
      <c r="G22" s="65">
        <f>SUM(F22-E22)</f>
        <v>0</v>
      </c>
      <c r="H22" s="91">
        <f>Proposta!H29</f>
        <v>0</v>
      </c>
      <c r="I22" s="92">
        <f>Proposta!I29</f>
        <v>0</v>
      </c>
      <c r="J22" s="93">
        <f>Proposta!J29</f>
        <v>0</v>
      </c>
      <c r="K22" s="94">
        <f>Proposta!K29</f>
        <v>0</v>
      </c>
      <c r="L22" s="192"/>
    </row>
    <row r="23" spans="1:12" ht="36.75" customHeight="1" x14ac:dyDescent="0.25">
      <c r="A23" s="89">
        <f>Proposta!A30</f>
        <v>0</v>
      </c>
      <c r="B23" s="375">
        <f>Proposta!B30</f>
        <v>0</v>
      </c>
      <c r="C23" s="376"/>
      <c r="D23" s="377"/>
      <c r="E23" s="90">
        <f>Proposta!E30</f>
        <v>0</v>
      </c>
      <c r="F23" s="90">
        <f>Proposta!F30</f>
        <v>0</v>
      </c>
      <c r="G23" s="66">
        <f t="shared" ref="G23:G51" si="0">SUM(F23-E23)</f>
        <v>0</v>
      </c>
      <c r="H23" s="91">
        <f>Proposta!H30</f>
        <v>0</v>
      </c>
      <c r="I23" s="92">
        <f>Proposta!I30</f>
        <v>0</v>
      </c>
      <c r="J23" s="93">
        <f>Proposta!J30</f>
        <v>0</v>
      </c>
      <c r="K23" s="147">
        <f>Proposta!K30</f>
        <v>0</v>
      </c>
      <c r="L23" s="192"/>
    </row>
    <row r="24" spans="1:12" ht="36.75" customHeight="1" x14ac:dyDescent="0.25">
      <c r="A24" s="89">
        <f>Proposta!A31</f>
        <v>0</v>
      </c>
      <c r="B24" s="375">
        <f>Proposta!B31</f>
        <v>0</v>
      </c>
      <c r="C24" s="376"/>
      <c r="D24" s="377"/>
      <c r="E24" s="90">
        <f>Proposta!E31</f>
        <v>0</v>
      </c>
      <c r="F24" s="90">
        <f>Proposta!F31</f>
        <v>0</v>
      </c>
      <c r="G24" s="66">
        <f t="shared" si="0"/>
        <v>0</v>
      </c>
      <c r="H24" s="91">
        <f>Proposta!H31</f>
        <v>0</v>
      </c>
      <c r="I24" s="92">
        <f>Proposta!I31</f>
        <v>0</v>
      </c>
      <c r="J24" s="93">
        <f>Proposta!J31</f>
        <v>0</v>
      </c>
      <c r="K24" s="147">
        <f>Proposta!K31</f>
        <v>0</v>
      </c>
      <c r="L24" s="192"/>
    </row>
    <row r="25" spans="1:12" ht="36.75" customHeight="1" x14ac:dyDescent="0.25">
      <c r="A25" s="89">
        <f>Proposta!A32</f>
        <v>0</v>
      </c>
      <c r="B25" s="375">
        <f>Proposta!B32</f>
        <v>0</v>
      </c>
      <c r="C25" s="376"/>
      <c r="D25" s="377"/>
      <c r="E25" s="90">
        <f>Proposta!E32</f>
        <v>0</v>
      </c>
      <c r="F25" s="90">
        <f>Proposta!F32</f>
        <v>0</v>
      </c>
      <c r="G25" s="66">
        <f t="shared" si="0"/>
        <v>0</v>
      </c>
      <c r="H25" s="91">
        <f>Proposta!H32</f>
        <v>0</v>
      </c>
      <c r="I25" s="92">
        <f>Proposta!I32</f>
        <v>0</v>
      </c>
      <c r="J25" s="93">
        <f>Proposta!J32</f>
        <v>0</v>
      </c>
      <c r="K25" s="147">
        <f>Proposta!K32</f>
        <v>0</v>
      </c>
      <c r="L25" s="192"/>
    </row>
    <row r="26" spans="1:12" ht="36.75" customHeight="1" x14ac:dyDescent="0.25">
      <c r="A26" s="89">
        <f>Proposta!A33</f>
        <v>0</v>
      </c>
      <c r="B26" s="375">
        <f>Proposta!B33</f>
        <v>0</v>
      </c>
      <c r="C26" s="376"/>
      <c r="D26" s="377"/>
      <c r="E26" s="90">
        <f>Proposta!E33</f>
        <v>0</v>
      </c>
      <c r="F26" s="90">
        <f>Proposta!F33</f>
        <v>0</v>
      </c>
      <c r="G26" s="66">
        <f t="shared" si="0"/>
        <v>0</v>
      </c>
      <c r="H26" s="91">
        <f>Proposta!H33</f>
        <v>0</v>
      </c>
      <c r="I26" s="92">
        <f>Proposta!I33</f>
        <v>0</v>
      </c>
      <c r="J26" s="93">
        <f>Proposta!J33</f>
        <v>0</v>
      </c>
      <c r="K26" s="147">
        <f>Proposta!K33</f>
        <v>0</v>
      </c>
      <c r="L26" s="192"/>
    </row>
    <row r="27" spans="1:12" ht="36.75" customHeight="1" x14ac:dyDescent="0.25">
      <c r="A27" s="89">
        <f>Proposta!A34</f>
        <v>0</v>
      </c>
      <c r="B27" s="375">
        <f>Proposta!B34</f>
        <v>0</v>
      </c>
      <c r="C27" s="376"/>
      <c r="D27" s="377"/>
      <c r="E27" s="90">
        <f>Proposta!E34</f>
        <v>0</v>
      </c>
      <c r="F27" s="90">
        <f>Proposta!F34</f>
        <v>0</v>
      </c>
      <c r="G27" s="66">
        <f t="shared" si="0"/>
        <v>0</v>
      </c>
      <c r="H27" s="91">
        <f>Proposta!H34</f>
        <v>0</v>
      </c>
      <c r="I27" s="92">
        <f>Proposta!I34</f>
        <v>0</v>
      </c>
      <c r="J27" s="93">
        <f>Proposta!J34</f>
        <v>0</v>
      </c>
      <c r="K27" s="147">
        <f>Proposta!K34</f>
        <v>0</v>
      </c>
      <c r="L27" s="192"/>
    </row>
    <row r="28" spans="1:12" ht="36.75" customHeight="1" x14ac:dyDescent="0.25">
      <c r="A28" s="89">
        <f>Proposta!A35</f>
        <v>0</v>
      </c>
      <c r="B28" s="375">
        <f>Proposta!B35</f>
        <v>0</v>
      </c>
      <c r="C28" s="376"/>
      <c r="D28" s="377"/>
      <c r="E28" s="90">
        <f>Proposta!E35</f>
        <v>0</v>
      </c>
      <c r="F28" s="90">
        <f>Proposta!F35</f>
        <v>0</v>
      </c>
      <c r="G28" s="66">
        <f t="shared" si="0"/>
        <v>0</v>
      </c>
      <c r="H28" s="91">
        <f>Proposta!H35</f>
        <v>0</v>
      </c>
      <c r="I28" s="92">
        <f>Proposta!I35</f>
        <v>0</v>
      </c>
      <c r="J28" s="93">
        <f>Proposta!J35</f>
        <v>0</v>
      </c>
      <c r="K28" s="147">
        <f>Proposta!K35</f>
        <v>0</v>
      </c>
      <c r="L28" s="192"/>
    </row>
    <row r="29" spans="1:12" ht="36.75" customHeight="1" x14ac:dyDescent="0.25">
      <c r="A29" s="89">
        <f>Proposta!A36</f>
        <v>0</v>
      </c>
      <c r="B29" s="375">
        <f>Proposta!B36</f>
        <v>0</v>
      </c>
      <c r="C29" s="376"/>
      <c r="D29" s="377"/>
      <c r="E29" s="90">
        <f>Proposta!E36</f>
        <v>0</v>
      </c>
      <c r="F29" s="90">
        <f>Proposta!F36</f>
        <v>0</v>
      </c>
      <c r="G29" s="66">
        <f t="shared" si="0"/>
        <v>0</v>
      </c>
      <c r="H29" s="91">
        <f>Proposta!H36</f>
        <v>0</v>
      </c>
      <c r="I29" s="92">
        <f>Proposta!I36</f>
        <v>0</v>
      </c>
      <c r="J29" s="93">
        <f>Proposta!J36</f>
        <v>0</v>
      </c>
      <c r="K29" s="147">
        <f>Proposta!K36</f>
        <v>0</v>
      </c>
      <c r="L29" s="192"/>
    </row>
    <row r="30" spans="1:12" ht="36.75" customHeight="1" x14ac:dyDescent="0.25">
      <c r="A30" s="89">
        <f>Proposta!A37</f>
        <v>0</v>
      </c>
      <c r="B30" s="265">
        <f>Proposta!B37</f>
        <v>0</v>
      </c>
      <c r="C30" s="266"/>
      <c r="D30" s="267"/>
      <c r="E30" s="90">
        <f>Proposta!E37</f>
        <v>0</v>
      </c>
      <c r="F30" s="90">
        <f>Proposta!F37</f>
        <v>0</v>
      </c>
      <c r="G30" s="66">
        <f t="shared" si="0"/>
        <v>0</v>
      </c>
      <c r="H30" s="97">
        <f>Proposta!H37</f>
        <v>0</v>
      </c>
      <c r="I30" s="117">
        <f>Proposta!I37</f>
        <v>0</v>
      </c>
      <c r="J30" s="93">
        <f>Proposta!J37</f>
        <v>0</v>
      </c>
      <c r="K30" s="147">
        <f>Proposta!K37</f>
        <v>0</v>
      </c>
      <c r="L30" s="192"/>
    </row>
    <row r="31" spans="1:12" ht="48.75" customHeight="1" x14ac:dyDescent="0.25">
      <c r="A31" s="89">
        <f>Proposta!A38</f>
        <v>0</v>
      </c>
      <c r="B31" s="375">
        <f>Proposta!B38</f>
        <v>0</v>
      </c>
      <c r="C31" s="376"/>
      <c r="D31" s="377"/>
      <c r="E31" s="118">
        <f>Proposta!E38</f>
        <v>0</v>
      </c>
      <c r="F31" s="118">
        <f>Proposta!F38</f>
        <v>0</v>
      </c>
      <c r="G31" s="65">
        <f t="shared" si="0"/>
        <v>0</v>
      </c>
      <c r="H31" s="91">
        <f>Proposta!H38</f>
        <v>0</v>
      </c>
      <c r="I31" s="92">
        <f>Proposta!I38</f>
        <v>0</v>
      </c>
      <c r="J31" s="119">
        <f>Proposta!J38</f>
        <v>0</v>
      </c>
      <c r="K31" s="147">
        <f>Proposta!K38</f>
        <v>0</v>
      </c>
      <c r="L31" s="192"/>
    </row>
    <row r="32" spans="1:12" ht="48.75" customHeight="1" x14ac:dyDescent="0.25">
      <c r="A32" s="89">
        <f>Proposta!A39</f>
        <v>0</v>
      </c>
      <c r="B32" s="375">
        <f>Proposta!B39</f>
        <v>0</v>
      </c>
      <c r="C32" s="376"/>
      <c r="D32" s="377"/>
      <c r="E32" s="90">
        <f>Proposta!E39</f>
        <v>0</v>
      </c>
      <c r="F32" s="90">
        <f>Proposta!F39</f>
        <v>0</v>
      </c>
      <c r="G32" s="66">
        <f t="shared" si="0"/>
        <v>0</v>
      </c>
      <c r="H32" s="91">
        <f>Proposta!H39</f>
        <v>0</v>
      </c>
      <c r="I32" s="92">
        <f>Proposta!I39</f>
        <v>0</v>
      </c>
      <c r="J32" s="93">
        <f>Proposta!J39</f>
        <v>0</v>
      </c>
      <c r="K32" s="147">
        <f>Proposta!K39</f>
        <v>0</v>
      </c>
      <c r="L32" s="192"/>
    </row>
    <row r="33" spans="1:12" ht="48.75" customHeight="1" x14ac:dyDescent="0.25">
      <c r="A33" s="89">
        <f>Proposta!A40</f>
        <v>0</v>
      </c>
      <c r="B33" s="375">
        <f>Proposta!B40</f>
        <v>0</v>
      </c>
      <c r="C33" s="376"/>
      <c r="D33" s="377"/>
      <c r="E33" s="90">
        <f>Proposta!E40</f>
        <v>0</v>
      </c>
      <c r="F33" s="90">
        <f>Proposta!F40</f>
        <v>0</v>
      </c>
      <c r="G33" s="66">
        <f t="shared" si="0"/>
        <v>0</v>
      </c>
      <c r="H33" s="91">
        <f>Proposta!H40</f>
        <v>0</v>
      </c>
      <c r="I33" s="92">
        <f>Proposta!I40</f>
        <v>0</v>
      </c>
      <c r="J33" s="93">
        <f>Proposta!J40</f>
        <v>0</v>
      </c>
      <c r="K33" s="147">
        <f>Proposta!K40</f>
        <v>0</v>
      </c>
      <c r="L33" s="192"/>
    </row>
    <row r="34" spans="1:12" ht="48.75" customHeight="1" x14ac:dyDescent="0.25">
      <c r="A34" s="89">
        <f>Proposta!A41</f>
        <v>0</v>
      </c>
      <c r="B34" s="375">
        <f>Proposta!B41</f>
        <v>0</v>
      </c>
      <c r="C34" s="376"/>
      <c r="D34" s="377"/>
      <c r="E34" s="90">
        <f>Proposta!E41</f>
        <v>0</v>
      </c>
      <c r="F34" s="90">
        <f>Proposta!F41</f>
        <v>0</v>
      </c>
      <c r="G34" s="66">
        <f t="shared" si="0"/>
        <v>0</v>
      </c>
      <c r="H34" s="91">
        <f>Proposta!H41</f>
        <v>0</v>
      </c>
      <c r="I34" s="92">
        <f>Proposta!I41</f>
        <v>0</v>
      </c>
      <c r="J34" s="93">
        <f>Proposta!J41</f>
        <v>0</v>
      </c>
      <c r="K34" s="147">
        <f>Proposta!K41</f>
        <v>0</v>
      </c>
      <c r="L34" s="192"/>
    </row>
    <row r="35" spans="1:12" ht="48.75" customHeight="1" x14ac:dyDescent="0.25">
      <c r="A35" s="89">
        <f>Proposta!A42</f>
        <v>0</v>
      </c>
      <c r="B35" s="375">
        <f>Proposta!B42</f>
        <v>0</v>
      </c>
      <c r="C35" s="376"/>
      <c r="D35" s="377"/>
      <c r="E35" s="90">
        <f>Proposta!E42</f>
        <v>0</v>
      </c>
      <c r="F35" s="90">
        <f>Proposta!F42</f>
        <v>0</v>
      </c>
      <c r="G35" s="66">
        <f t="shared" si="0"/>
        <v>0</v>
      </c>
      <c r="H35" s="91">
        <f>Proposta!H42</f>
        <v>0</v>
      </c>
      <c r="I35" s="92">
        <f>Proposta!I42</f>
        <v>0</v>
      </c>
      <c r="J35" s="93">
        <f>Proposta!J42</f>
        <v>0</v>
      </c>
      <c r="K35" s="147">
        <f>Proposta!K42</f>
        <v>0</v>
      </c>
      <c r="L35" s="192"/>
    </row>
    <row r="36" spans="1:12" ht="48.75" customHeight="1" x14ac:dyDescent="0.25">
      <c r="A36" s="89">
        <f>Proposta!A43</f>
        <v>0</v>
      </c>
      <c r="B36" s="375">
        <f>Proposta!B43</f>
        <v>0</v>
      </c>
      <c r="C36" s="376"/>
      <c r="D36" s="377"/>
      <c r="E36" s="90">
        <f>Proposta!E43</f>
        <v>0</v>
      </c>
      <c r="F36" s="90">
        <f>Proposta!F43</f>
        <v>0</v>
      </c>
      <c r="G36" s="66">
        <f t="shared" si="0"/>
        <v>0</v>
      </c>
      <c r="H36" s="91">
        <f>Proposta!H43</f>
        <v>0</v>
      </c>
      <c r="I36" s="92">
        <f>Proposta!I43</f>
        <v>0</v>
      </c>
      <c r="J36" s="93">
        <f>Proposta!J43</f>
        <v>0</v>
      </c>
      <c r="K36" s="147">
        <f>Proposta!K43</f>
        <v>0</v>
      </c>
      <c r="L36" s="192"/>
    </row>
    <row r="37" spans="1:12" ht="48.75" customHeight="1" x14ac:dyDescent="0.25">
      <c r="A37" s="89">
        <f>Proposta!A44</f>
        <v>0</v>
      </c>
      <c r="B37" s="375">
        <f>Proposta!B44</f>
        <v>0</v>
      </c>
      <c r="C37" s="376"/>
      <c r="D37" s="377"/>
      <c r="E37" s="90">
        <f>Proposta!E44</f>
        <v>0</v>
      </c>
      <c r="F37" s="90">
        <f>Proposta!F44</f>
        <v>0</v>
      </c>
      <c r="G37" s="66">
        <f t="shared" si="0"/>
        <v>0</v>
      </c>
      <c r="H37" s="91">
        <f>Proposta!H44</f>
        <v>0</v>
      </c>
      <c r="I37" s="92">
        <f>Proposta!I44</f>
        <v>0</v>
      </c>
      <c r="J37" s="93">
        <f>Proposta!J44</f>
        <v>0</v>
      </c>
      <c r="K37" s="147">
        <f>Proposta!K44</f>
        <v>0</v>
      </c>
      <c r="L37" s="192"/>
    </row>
    <row r="38" spans="1:12" ht="48.75" customHeight="1" x14ac:dyDescent="0.25">
      <c r="A38" s="89">
        <f>Proposta!A45</f>
        <v>0</v>
      </c>
      <c r="B38" s="375">
        <f>Proposta!B45</f>
        <v>0</v>
      </c>
      <c r="C38" s="376"/>
      <c r="D38" s="377"/>
      <c r="E38" s="90">
        <f>Proposta!E45</f>
        <v>0</v>
      </c>
      <c r="F38" s="90">
        <f>Proposta!F45</f>
        <v>0</v>
      </c>
      <c r="G38" s="66">
        <f t="shared" si="0"/>
        <v>0</v>
      </c>
      <c r="H38" s="91">
        <f>Proposta!H45</f>
        <v>0</v>
      </c>
      <c r="I38" s="92">
        <f>Proposta!I45</f>
        <v>0</v>
      </c>
      <c r="J38" s="93">
        <f>Proposta!J45</f>
        <v>0</v>
      </c>
      <c r="K38" s="147">
        <f>Proposta!K45</f>
        <v>0</v>
      </c>
      <c r="L38" s="192"/>
    </row>
    <row r="39" spans="1:12" ht="48.75" customHeight="1" x14ac:dyDescent="0.25">
      <c r="A39" s="89">
        <f>Proposta!A46</f>
        <v>0</v>
      </c>
      <c r="B39" s="375">
        <f>Proposta!B46</f>
        <v>0</v>
      </c>
      <c r="C39" s="376"/>
      <c r="D39" s="377"/>
      <c r="E39" s="90">
        <f>Proposta!E46</f>
        <v>0</v>
      </c>
      <c r="F39" s="90">
        <f>Proposta!F46</f>
        <v>0</v>
      </c>
      <c r="G39" s="66">
        <f t="shared" si="0"/>
        <v>0</v>
      </c>
      <c r="H39" s="91">
        <f>Proposta!H46</f>
        <v>0</v>
      </c>
      <c r="I39" s="92">
        <f>Proposta!I46</f>
        <v>0</v>
      </c>
      <c r="J39" s="93">
        <f>Proposta!J46</f>
        <v>0</v>
      </c>
      <c r="K39" s="147">
        <f>Proposta!K46</f>
        <v>0</v>
      </c>
      <c r="L39" s="192"/>
    </row>
    <row r="40" spans="1:12" ht="48.75" customHeight="1" x14ac:dyDescent="0.25">
      <c r="A40" s="89">
        <f>Proposta!A47</f>
        <v>0</v>
      </c>
      <c r="B40" s="375">
        <f>Proposta!B47</f>
        <v>0</v>
      </c>
      <c r="C40" s="376"/>
      <c r="D40" s="377"/>
      <c r="E40" s="90">
        <f>Proposta!E47</f>
        <v>0</v>
      </c>
      <c r="F40" s="90">
        <f>Proposta!F47</f>
        <v>0</v>
      </c>
      <c r="G40" s="66">
        <f t="shared" si="0"/>
        <v>0</v>
      </c>
      <c r="H40" s="91">
        <f>Proposta!H47</f>
        <v>0</v>
      </c>
      <c r="I40" s="92">
        <f>Proposta!I47</f>
        <v>0</v>
      </c>
      <c r="J40" s="93">
        <f>Proposta!J47</f>
        <v>0</v>
      </c>
      <c r="K40" s="147">
        <f>Proposta!K47</f>
        <v>0</v>
      </c>
      <c r="L40" s="192"/>
    </row>
    <row r="41" spans="1:12" ht="48.75" customHeight="1" x14ac:dyDescent="0.25">
      <c r="A41" s="89">
        <f>Proposta!A48</f>
        <v>0</v>
      </c>
      <c r="B41" s="375">
        <f>Proposta!B59</f>
        <v>0</v>
      </c>
      <c r="C41" s="376"/>
      <c r="D41" s="377"/>
      <c r="E41" s="90">
        <f>Proposta!E59</f>
        <v>0</v>
      </c>
      <c r="F41" s="90">
        <f>Proposta!F59</f>
        <v>0</v>
      </c>
      <c r="G41" s="66">
        <f t="shared" si="0"/>
        <v>0</v>
      </c>
      <c r="H41" s="91">
        <f>Proposta!H59</f>
        <v>0</v>
      </c>
      <c r="I41" s="92">
        <f>Proposta!I59</f>
        <v>0</v>
      </c>
      <c r="J41" s="93">
        <f>Proposta!J59</f>
        <v>0</v>
      </c>
      <c r="K41" s="147">
        <f>Proposta!K48</f>
        <v>0</v>
      </c>
      <c r="L41" s="192"/>
    </row>
    <row r="42" spans="1:12" ht="48.75" customHeight="1" x14ac:dyDescent="0.25">
      <c r="A42" s="89">
        <f>Proposta!A49</f>
        <v>0</v>
      </c>
      <c r="B42" s="375">
        <f>Proposta!B60</f>
        <v>0</v>
      </c>
      <c r="C42" s="376"/>
      <c r="D42" s="377"/>
      <c r="E42" s="90">
        <f>Proposta!E60</f>
        <v>0</v>
      </c>
      <c r="F42" s="90">
        <f>Proposta!F60</f>
        <v>0</v>
      </c>
      <c r="G42" s="66">
        <f t="shared" si="0"/>
        <v>0</v>
      </c>
      <c r="H42" s="91">
        <f>Proposta!H60</f>
        <v>0</v>
      </c>
      <c r="I42" s="92">
        <f>Proposta!I60</f>
        <v>0</v>
      </c>
      <c r="J42" s="93">
        <f>Proposta!J60</f>
        <v>0</v>
      </c>
      <c r="K42" s="147">
        <f>Proposta!K49</f>
        <v>0</v>
      </c>
      <c r="L42" s="192"/>
    </row>
    <row r="43" spans="1:12" ht="48.75" customHeight="1" x14ac:dyDescent="0.25">
      <c r="A43" s="89">
        <f>Proposta!A50</f>
        <v>0</v>
      </c>
      <c r="B43" s="375">
        <f>Proposta!B61</f>
        <v>0</v>
      </c>
      <c r="C43" s="376"/>
      <c r="D43" s="377"/>
      <c r="E43" s="90">
        <f>Proposta!E61</f>
        <v>0</v>
      </c>
      <c r="F43" s="90">
        <f>Proposta!F61</f>
        <v>0</v>
      </c>
      <c r="G43" s="66">
        <f t="shared" si="0"/>
        <v>0</v>
      </c>
      <c r="H43" s="91">
        <f>Proposta!H61</f>
        <v>0</v>
      </c>
      <c r="I43" s="92">
        <f>Proposta!I61</f>
        <v>0</v>
      </c>
      <c r="J43" s="93">
        <f>Proposta!J61</f>
        <v>0</v>
      </c>
      <c r="K43" s="147">
        <f>Proposta!K50</f>
        <v>0</v>
      </c>
      <c r="L43" s="192"/>
    </row>
    <row r="44" spans="1:12" ht="48.75" customHeight="1" x14ac:dyDescent="0.25">
      <c r="A44" s="89">
        <f>Proposta!A51</f>
        <v>0</v>
      </c>
      <c r="B44" s="375">
        <f>Proposta!B62</f>
        <v>0</v>
      </c>
      <c r="C44" s="376"/>
      <c r="D44" s="377"/>
      <c r="E44" s="90">
        <f>Proposta!E62</f>
        <v>0</v>
      </c>
      <c r="F44" s="90">
        <f>Proposta!F62</f>
        <v>0</v>
      </c>
      <c r="G44" s="66">
        <f t="shared" si="0"/>
        <v>0</v>
      </c>
      <c r="H44" s="91">
        <f>Proposta!H62</f>
        <v>0</v>
      </c>
      <c r="I44" s="92">
        <f>Proposta!I62</f>
        <v>0</v>
      </c>
      <c r="J44" s="93">
        <f>Proposta!J62</f>
        <v>0</v>
      </c>
      <c r="K44" s="147">
        <f>Proposta!K51</f>
        <v>0</v>
      </c>
      <c r="L44" s="192"/>
    </row>
    <row r="45" spans="1:12" ht="48.75" customHeight="1" x14ac:dyDescent="0.25">
      <c r="A45" s="89">
        <f>Proposta!A52</f>
        <v>0</v>
      </c>
      <c r="B45" s="375">
        <f>Proposta!B63</f>
        <v>0</v>
      </c>
      <c r="C45" s="376"/>
      <c r="D45" s="377"/>
      <c r="E45" s="90">
        <f>Proposta!E63</f>
        <v>0</v>
      </c>
      <c r="F45" s="90">
        <f>Proposta!F63</f>
        <v>0</v>
      </c>
      <c r="G45" s="66">
        <f t="shared" si="0"/>
        <v>0</v>
      </c>
      <c r="H45" s="91">
        <f>Proposta!H63</f>
        <v>0</v>
      </c>
      <c r="I45" s="92">
        <f>Proposta!I63</f>
        <v>0</v>
      </c>
      <c r="J45" s="93">
        <f>Proposta!J63</f>
        <v>0</v>
      </c>
      <c r="K45" s="147">
        <f>Proposta!K52</f>
        <v>0</v>
      </c>
      <c r="L45" s="192"/>
    </row>
    <row r="46" spans="1:12" ht="48.75" customHeight="1" x14ac:dyDescent="0.25">
      <c r="A46" s="89">
        <f>Proposta!A53</f>
        <v>0</v>
      </c>
      <c r="B46" s="375">
        <f>Proposta!B64</f>
        <v>0</v>
      </c>
      <c r="C46" s="376"/>
      <c r="D46" s="377"/>
      <c r="E46" s="90">
        <f>Proposta!E64</f>
        <v>0</v>
      </c>
      <c r="F46" s="90">
        <f>Proposta!F64</f>
        <v>0</v>
      </c>
      <c r="G46" s="66">
        <f t="shared" si="0"/>
        <v>0</v>
      </c>
      <c r="H46" s="91">
        <f>Proposta!H64</f>
        <v>0</v>
      </c>
      <c r="I46" s="92">
        <f>Proposta!I64</f>
        <v>0</v>
      </c>
      <c r="J46" s="93">
        <f>Proposta!J64</f>
        <v>0</v>
      </c>
      <c r="K46" s="147">
        <f>Proposta!K53</f>
        <v>0</v>
      </c>
      <c r="L46" s="192"/>
    </row>
    <row r="47" spans="1:12" ht="48.75" customHeight="1" x14ac:dyDescent="0.25">
      <c r="A47" s="89">
        <f>Proposta!A54</f>
        <v>0</v>
      </c>
      <c r="B47" s="375">
        <f>Proposta!B65</f>
        <v>0</v>
      </c>
      <c r="C47" s="376"/>
      <c r="D47" s="377"/>
      <c r="E47" s="90">
        <f>Proposta!E65</f>
        <v>0</v>
      </c>
      <c r="F47" s="90">
        <f>Proposta!F65</f>
        <v>0</v>
      </c>
      <c r="G47" s="66">
        <f t="shared" si="0"/>
        <v>0</v>
      </c>
      <c r="H47" s="91">
        <f>Proposta!H65</f>
        <v>0</v>
      </c>
      <c r="I47" s="92">
        <f>Proposta!I65</f>
        <v>0</v>
      </c>
      <c r="J47" s="93">
        <f>Proposta!J65</f>
        <v>0</v>
      </c>
      <c r="K47" s="147">
        <f>Proposta!K54</f>
        <v>0</v>
      </c>
      <c r="L47" s="192"/>
    </row>
    <row r="48" spans="1:12" ht="48.75" customHeight="1" x14ac:dyDescent="0.25">
      <c r="A48" s="89">
        <f>Proposta!A55</f>
        <v>0</v>
      </c>
      <c r="B48" s="375">
        <f>Proposta!B66</f>
        <v>0</v>
      </c>
      <c r="C48" s="376"/>
      <c r="D48" s="377"/>
      <c r="E48" s="90">
        <f>Proposta!E66</f>
        <v>0</v>
      </c>
      <c r="F48" s="90">
        <f>Proposta!F66</f>
        <v>0</v>
      </c>
      <c r="G48" s="66">
        <f t="shared" si="0"/>
        <v>0</v>
      </c>
      <c r="H48" s="91">
        <f>Proposta!H66</f>
        <v>0</v>
      </c>
      <c r="I48" s="92">
        <f>Proposta!I66</f>
        <v>0</v>
      </c>
      <c r="J48" s="93">
        <f>Proposta!J66</f>
        <v>0</v>
      </c>
      <c r="K48" s="147">
        <f>Proposta!K55</f>
        <v>0</v>
      </c>
      <c r="L48" s="192"/>
    </row>
    <row r="49" spans="1:12" ht="48.75" customHeight="1" x14ac:dyDescent="0.25">
      <c r="A49" s="89">
        <f>Proposta!A56</f>
        <v>0</v>
      </c>
      <c r="B49" s="375">
        <f>Proposta!B67</f>
        <v>0</v>
      </c>
      <c r="C49" s="376"/>
      <c r="D49" s="377"/>
      <c r="E49" s="90">
        <f>Proposta!E67</f>
        <v>0</v>
      </c>
      <c r="F49" s="90">
        <f>Proposta!F67</f>
        <v>0</v>
      </c>
      <c r="G49" s="66">
        <f t="shared" si="0"/>
        <v>0</v>
      </c>
      <c r="H49" s="91">
        <f>Proposta!H67</f>
        <v>0</v>
      </c>
      <c r="I49" s="92">
        <f>Proposta!I67</f>
        <v>0</v>
      </c>
      <c r="J49" s="93">
        <f>Proposta!J67</f>
        <v>0</v>
      </c>
      <c r="K49" s="147">
        <f>Proposta!K56</f>
        <v>0</v>
      </c>
      <c r="L49" s="192"/>
    </row>
    <row r="50" spans="1:12" ht="48.75" customHeight="1" x14ac:dyDescent="0.25">
      <c r="A50" s="89">
        <f>Proposta!A57</f>
        <v>0</v>
      </c>
      <c r="B50" s="375">
        <f>Proposta!B68</f>
        <v>0</v>
      </c>
      <c r="C50" s="376"/>
      <c r="D50" s="377"/>
      <c r="E50" s="90">
        <f>Proposta!E68</f>
        <v>0</v>
      </c>
      <c r="F50" s="90">
        <f>Proposta!F68</f>
        <v>0</v>
      </c>
      <c r="G50" s="66">
        <f t="shared" si="0"/>
        <v>0</v>
      </c>
      <c r="H50" s="91">
        <f>Proposta!H68</f>
        <v>0</v>
      </c>
      <c r="I50" s="92">
        <f>Proposta!I68</f>
        <v>0</v>
      </c>
      <c r="J50" s="93">
        <f>Proposta!J68</f>
        <v>0</v>
      </c>
      <c r="K50" s="147">
        <f>Proposta!K57</f>
        <v>0</v>
      </c>
      <c r="L50" s="192"/>
    </row>
    <row r="51" spans="1:12" ht="48.75" customHeight="1" thickBot="1" x14ac:dyDescent="0.3">
      <c r="A51" s="89">
        <f>Proposta!A58</f>
        <v>0</v>
      </c>
      <c r="B51" s="485">
        <f>Proposta!B69</f>
        <v>0</v>
      </c>
      <c r="C51" s="486"/>
      <c r="D51" s="487"/>
      <c r="E51" s="120">
        <f>Proposta!E69</f>
        <v>0</v>
      </c>
      <c r="F51" s="120">
        <f>Proposta!F69</f>
        <v>0</v>
      </c>
      <c r="G51" s="515">
        <f t="shared" si="0"/>
        <v>0</v>
      </c>
      <c r="H51" s="121">
        <f>Proposta!H69</f>
        <v>0</v>
      </c>
      <c r="I51" s="122">
        <f>Proposta!I69</f>
        <v>0</v>
      </c>
      <c r="J51" s="123">
        <f>Proposta!J69</f>
        <v>0</v>
      </c>
      <c r="K51" s="147">
        <f>Proposta!K58</f>
        <v>0</v>
      </c>
      <c r="L51" s="192"/>
    </row>
    <row r="52" spans="1:12" ht="96" customHeight="1" thickBot="1" x14ac:dyDescent="0.3">
      <c r="A52" s="351" t="str">
        <f>Proposta!A70</f>
        <v>TABELA DE VALORES A SEREM PAGOS HORA/AULA (BRUTO):  R$ 80,00 (Doutor), R$ 70,00 (Mestre), R$ 60,00 (especialista). Este valor será contabilizado no custo do curso, no final da planilha.  Em evento excepcional, em que o proponente traz um palestrante externo, no qual o valor a ser pago é diferente do tabelado, o valor deverá ser informado na célula ao lado.</v>
      </c>
      <c r="B52" s="352"/>
      <c r="C52" s="352"/>
      <c r="D52" s="352"/>
      <c r="E52" s="352"/>
      <c r="F52" s="352"/>
      <c r="G52" s="352"/>
      <c r="H52" s="67" t="s">
        <v>72</v>
      </c>
      <c r="I52" s="195"/>
      <c r="J52" s="68" t="s">
        <v>75</v>
      </c>
      <c r="K52" s="439"/>
      <c r="L52" s="440"/>
    </row>
    <row r="53" spans="1:12" ht="50.25" customHeight="1" thickBot="1" x14ac:dyDescent="0.3">
      <c r="A53" s="351" t="s">
        <v>203</v>
      </c>
      <c r="B53" s="352"/>
      <c r="C53" s="352"/>
      <c r="D53" s="353"/>
      <c r="E53" s="450"/>
      <c r="F53" s="451"/>
      <c r="G53" s="451"/>
      <c r="H53" s="451"/>
      <c r="I53" s="451"/>
      <c r="J53" s="451"/>
      <c r="K53" s="451"/>
      <c r="L53" s="452"/>
    </row>
    <row r="54" spans="1:12" ht="24" customHeight="1" x14ac:dyDescent="0.25">
      <c r="A54" s="272" t="s">
        <v>127</v>
      </c>
      <c r="B54" s="273"/>
      <c r="C54" s="273"/>
      <c r="D54" s="273"/>
      <c r="E54" s="273"/>
      <c r="F54" s="273"/>
      <c r="G54" s="273"/>
      <c r="H54" s="273"/>
      <c r="I54" s="273"/>
      <c r="J54" s="273"/>
      <c r="K54" s="273"/>
      <c r="L54" s="274"/>
    </row>
    <row r="55" spans="1:12" ht="24" customHeight="1" thickBot="1" x14ac:dyDescent="0.3">
      <c r="A55" s="419"/>
      <c r="B55" s="419"/>
      <c r="C55" s="419"/>
      <c r="D55" s="419"/>
      <c r="E55" s="419"/>
      <c r="F55" s="419"/>
      <c r="G55" s="419"/>
      <c r="H55" s="419"/>
      <c r="I55" s="419"/>
      <c r="J55" s="419"/>
      <c r="K55" s="419"/>
      <c r="L55" s="419"/>
    </row>
    <row r="56" spans="1:12" ht="27" customHeight="1" x14ac:dyDescent="0.25">
      <c r="A56" s="488" t="s">
        <v>138</v>
      </c>
      <c r="B56" s="489"/>
      <c r="C56" s="53" t="s">
        <v>5</v>
      </c>
      <c r="D56" s="462"/>
      <c r="E56" s="463"/>
      <c r="F56" s="463"/>
      <c r="G56" s="463"/>
      <c r="H56" s="464"/>
      <c r="I56" s="54" t="s">
        <v>118</v>
      </c>
      <c r="J56" s="194"/>
      <c r="K56" s="54" t="s">
        <v>119</v>
      </c>
      <c r="L56" s="145"/>
    </row>
    <row r="57" spans="1:12" ht="27" customHeight="1" x14ac:dyDescent="0.25">
      <c r="A57" s="490"/>
      <c r="B57" s="491"/>
      <c r="C57" s="55" t="s">
        <v>120</v>
      </c>
      <c r="D57" s="447"/>
      <c r="E57" s="448"/>
      <c r="F57" s="448"/>
      <c r="G57" s="448"/>
      <c r="H57" s="449"/>
      <c r="I57" s="52" t="s">
        <v>121</v>
      </c>
      <c r="J57" s="193"/>
      <c r="K57" s="52" t="s">
        <v>122</v>
      </c>
      <c r="L57" s="146"/>
    </row>
    <row r="58" spans="1:12" ht="27" customHeight="1" x14ac:dyDescent="0.25">
      <c r="A58" s="490"/>
      <c r="B58" s="491"/>
      <c r="C58" s="55" t="s">
        <v>123</v>
      </c>
      <c r="D58" s="447"/>
      <c r="E58" s="448"/>
      <c r="F58" s="448"/>
      <c r="G58" s="448"/>
      <c r="H58" s="449"/>
      <c r="I58" s="52" t="s">
        <v>124</v>
      </c>
      <c r="J58" s="193"/>
      <c r="K58" s="52" t="s">
        <v>125</v>
      </c>
      <c r="L58" s="146"/>
    </row>
    <row r="59" spans="1:12" ht="27" customHeight="1" thickBot="1" x14ac:dyDescent="0.3">
      <c r="A59" s="490"/>
      <c r="B59" s="491"/>
      <c r="C59" s="191" t="s">
        <v>126</v>
      </c>
      <c r="D59" s="441"/>
      <c r="E59" s="442"/>
      <c r="F59" s="442"/>
      <c r="G59" s="442"/>
      <c r="H59" s="443"/>
      <c r="I59" s="444"/>
      <c r="J59" s="445"/>
      <c r="K59" s="445"/>
      <c r="L59" s="446"/>
    </row>
    <row r="60" spans="1:12" ht="27" customHeight="1" x14ac:dyDescent="0.25">
      <c r="A60" s="490"/>
      <c r="B60" s="491"/>
      <c r="C60" s="53" t="s">
        <v>5</v>
      </c>
      <c r="D60" s="462"/>
      <c r="E60" s="463"/>
      <c r="F60" s="463"/>
      <c r="G60" s="463"/>
      <c r="H60" s="464"/>
      <c r="I60" s="54" t="s">
        <v>118</v>
      </c>
      <c r="J60" s="194"/>
      <c r="K60" s="54" t="s">
        <v>119</v>
      </c>
      <c r="L60" s="145"/>
    </row>
    <row r="61" spans="1:12" ht="27" customHeight="1" x14ac:dyDescent="0.25">
      <c r="A61" s="490"/>
      <c r="B61" s="491"/>
      <c r="C61" s="55" t="s">
        <v>120</v>
      </c>
      <c r="D61" s="447"/>
      <c r="E61" s="448"/>
      <c r="F61" s="448"/>
      <c r="G61" s="448"/>
      <c r="H61" s="449"/>
      <c r="I61" s="52" t="s">
        <v>121</v>
      </c>
      <c r="J61" s="193"/>
      <c r="K61" s="52" t="s">
        <v>122</v>
      </c>
      <c r="L61" s="146"/>
    </row>
    <row r="62" spans="1:12" ht="27" customHeight="1" x14ac:dyDescent="0.25">
      <c r="A62" s="490"/>
      <c r="B62" s="491"/>
      <c r="C62" s="55" t="s">
        <v>123</v>
      </c>
      <c r="D62" s="447"/>
      <c r="E62" s="448"/>
      <c r="F62" s="448"/>
      <c r="G62" s="448"/>
      <c r="H62" s="449"/>
      <c r="I62" s="52" t="s">
        <v>124</v>
      </c>
      <c r="J62" s="193"/>
      <c r="K62" s="52" t="s">
        <v>125</v>
      </c>
      <c r="L62" s="146"/>
    </row>
    <row r="63" spans="1:12" ht="27" customHeight="1" thickBot="1" x14ac:dyDescent="0.3">
      <c r="A63" s="490"/>
      <c r="B63" s="491"/>
      <c r="C63" s="56" t="s">
        <v>126</v>
      </c>
      <c r="D63" s="441"/>
      <c r="E63" s="442"/>
      <c r="F63" s="442"/>
      <c r="G63" s="442"/>
      <c r="H63" s="443"/>
      <c r="I63" s="444"/>
      <c r="J63" s="445"/>
      <c r="K63" s="445"/>
      <c r="L63" s="446"/>
    </row>
    <row r="64" spans="1:12" ht="27" customHeight="1" x14ac:dyDescent="0.25">
      <c r="A64" s="490"/>
      <c r="B64" s="491"/>
      <c r="C64" s="53" t="s">
        <v>5</v>
      </c>
      <c r="D64" s="462"/>
      <c r="E64" s="463"/>
      <c r="F64" s="463"/>
      <c r="G64" s="463"/>
      <c r="H64" s="464"/>
      <c r="I64" s="54" t="s">
        <v>118</v>
      </c>
      <c r="J64" s="194"/>
      <c r="K64" s="54" t="s">
        <v>119</v>
      </c>
      <c r="L64" s="145"/>
    </row>
    <row r="65" spans="1:12" ht="27" customHeight="1" x14ac:dyDescent="0.25">
      <c r="A65" s="490"/>
      <c r="B65" s="491"/>
      <c r="C65" s="55" t="s">
        <v>120</v>
      </c>
      <c r="D65" s="447"/>
      <c r="E65" s="448"/>
      <c r="F65" s="448"/>
      <c r="G65" s="448"/>
      <c r="H65" s="449"/>
      <c r="I65" s="52" t="s">
        <v>121</v>
      </c>
      <c r="J65" s="193"/>
      <c r="K65" s="52" t="s">
        <v>122</v>
      </c>
      <c r="L65" s="146"/>
    </row>
    <row r="66" spans="1:12" ht="27" customHeight="1" x14ac:dyDescent="0.25">
      <c r="A66" s="490"/>
      <c r="B66" s="491"/>
      <c r="C66" s="55" t="s">
        <v>123</v>
      </c>
      <c r="D66" s="447"/>
      <c r="E66" s="448"/>
      <c r="F66" s="448"/>
      <c r="G66" s="448"/>
      <c r="H66" s="449"/>
      <c r="I66" s="52" t="s">
        <v>124</v>
      </c>
      <c r="J66" s="193"/>
      <c r="K66" s="52" t="s">
        <v>125</v>
      </c>
      <c r="L66" s="146"/>
    </row>
    <row r="67" spans="1:12" ht="27" customHeight="1" thickBot="1" x14ac:dyDescent="0.3">
      <c r="A67" s="492"/>
      <c r="B67" s="493"/>
      <c r="C67" s="56" t="s">
        <v>126</v>
      </c>
      <c r="D67" s="441"/>
      <c r="E67" s="442"/>
      <c r="F67" s="442"/>
      <c r="G67" s="442"/>
      <c r="H67" s="443"/>
      <c r="I67" s="444"/>
      <c r="J67" s="445"/>
      <c r="K67" s="445"/>
      <c r="L67" s="446"/>
    </row>
    <row r="68" spans="1:12" ht="39" customHeight="1" x14ac:dyDescent="0.25">
      <c r="A68" s="455" t="s">
        <v>135</v>
      </c>
      <c r="B68" s="455"/>
      <c r="C68" s="455"/>
      <c r="D68" s="455"/>
      <c r="E68" s="455"/>
      <c r="F68" s="455"/>
      <c r="G68" s="455"/>
      <c r="H68" s="455"/>
      <c r="I68" s="455"/>
      <c r="J68" s="455"/>
      <c r="K68" s="455"/>
      <c r="L68" s="455"/>
    </row>
    <row r="69" spans="1:12" ht="24" customHeight="1" thickBot="1" x14ac:dyDescent="0.3">
      <c r="A69" s="456"/>
      <c r="B69" s="456"/>
      <c r="C69" s="456"/>
      <c r="D69" s="456"/>
      <c r="E69" s="456"/>
      <c r="F69" s="456"/>
      <c r="G69" s="456"/>
      <c r="H69" s="456"/>
      <c r="I69" s="456"/>
      <c r="J69" s="456"/>
      <c r="K69" s="456"/>
      <c r="L69" s="456"/>
    </row>
    <row r="70" spans="1:12" ht="24" customHeight="1" thickBot="1" x14ac:dyDescent="0.35">
      <c r="A70" s="128" t="s">
        <v>133</v>
      </c>
      <c r="B70" s="457" t="s">
        <v>134</v>
      </c>
      <c r="C70" s="457"/>
      <c r="D70" s="458"/>
      <c r="E70" s="129" t="s">
        <v>139</v>
      </c>
      <c r="F70" s="130"/>
      <c r="G70" s="130"/>
      <c r="H70" s="130"/>
      <c r="I70" s="130"/>
      <c r="J70" s="130"/>
      <c r="K70" s="130"/>
      <c r="L70" s="131"/>
    </row>
    <row r="71" spans="1:12" ht="24" customHeight="1" x14ac:dyDescent="0.25">
      <c r="A71" s="124"/>
      <c r="B71" s="436"/>
      <c r="C71" s="437"/>
      <c r="D71" s="438"/>
      <c r="E71" s="125">
        <v>1</v>
      </c>
    </row>
    <row r="72" spans="1:12" ht="24" customHeight="1" x14ac:dyDescent="0.25">
      <c r="A72" s="126"/>
      <c r="B72" s="436"/>
      <c r="C72" s="437"/>
      <c r="D72" s="438"/>
      <c r="E72" s="125">
        <f>SUM(E71+1)</f>
        <v>2</v>
      </c>
    </row>
    <row r="73" spans="1:12" ht="24" customHeight="1" x14ac:dyDescent="0.25">
      <c r="A73" s="126"/>
      <c r="B73" s="436"/>
      <c r="C73" s="437"/>
      <c r="D73" s="438"/>
      <c r="E73" s="125">
        <f t="shared" ref="E73:E136" si="1">SUM(E72+1)</f>
        <v>3</v>
      </c>
    </row>
    <row r="74" spans="1:12" ht="24" customHeight="1" x14ac:dyDescent="0.25">
      <c r="A74" s="93"/>
      <c r="B74" s="436"/>
      <c r="C74" s="437"/>
      <c r="D74" s="438"/>
      <c r="E74" s="125">
        <f t="shared" si="1"/>
        <v>4</v>
      </c>
    </row>
    <row r="75" spans="1:12" ht="24" customHeight="1" x14ac:dyDescent="0.25">
      <c r="A75" s="93"/>
      <c r="B75" s="436"/>
      <c r="C75" s="437"/>
      <c r="D75" s="438"/>
      <c r="E75" s="125">
        <f t="shared" si="1"/>
        <v>5</v>
      </c>
    </row>
    <row r="76" spans="1:12" ht="24" customHeight="1" x14ac:dyDescent="0.25">
      <c r="A76" s="93"/>
      <c r="B76" s="436"/>
      <c r="C76" s="437"/>
      <c r="D76" s="438"/>
      <c r="E76" s="125">
        <f t="shared" si="1"/>
        <v>6</v>
      </c>
    </row>
    <row r="77" spans="1:12" ht="24" customHeight="1" x14ac:dyDescent="0.25">
      <c r="A77" s="93"/>
      <c r="B77" s="436"/>
      <c r="C77" s="437"/>
      <c r="D77" s="438"/>
      <c r="E77" s="125">
        <f t="shared" si="1"/>
        <v>7</v>
      </c>
    </row>
    <row r="78" spans="1:12" ht="24" customHeight="1" x14ac:dyDescent="0.25">
      <c r="A78" s="93"/>
      <c r="B78" s="436"/>
      <c r="C78" s="437"/>
      <c r="D78" s="438"/>
      <c r="E78" s="125">
        <f t="shared" si="1"/>
        <v>8</v>
      </c>
    </row>
    <row r="79" spans="1:12" ht="24" customHeight="1" x14ac:dyDescent="0.25">
      <c r="A79" s="93"/>
      <c r="B79" s="436"/>
      <c r="C79" s="437"/>
      <c r="D79" s="438"/>
      <c r="E79" s="125">
        <f t="shared" si="1"/>
        <v>9</v>
      </c>
    </row>
    <row r="80" spans="1:12" ht="24" customHeight="1" x14ac:dyDescent="0.25">
      <c r="A80" s="93"/>
      <c r="B80" s="436"/>
      <c r="C80" s="437"/>
      <c r="D80" s="438"/>
      <c r="E80" s="125">
        <f t="shared" si="1"/>
        <v>10</v>
      </c>
    </row>
    <row r="81" spans="1:5" ht="24" customHeight="1" x14ac:dyDescent="0.25">
      <c r="A81" s="93"/>
      <c r="B81" s="436"/>
      <c r="C81" s="437"/>
      <c r="D81" s="438"/>
      <c r="E81" s="125">
        <f t="shared" si="1"/>
        <v>11</v>
      </c>
    </row>
    <row r="82" spans="1:5" ht="24" customHeight="1" x14ac:dyDescent="0.25">
      <c r="A82" s="93"/>
      <c r="B82" s="436"/>
      <c r="C82" s="437"/>
      <c r="D82" s="438"/>
      <c r="E82" s="125">
        <f t="shared" si="1"/>
        <v>12</v>
      </c>
    </row>
    <row r="83" spans="1:5" ht="24" customHeight="1" x14ac:dyDescent="0.25">
      <c r="A83" s="93"/>
      <c r="B83" s="436"/>
      <c r="C83" s="437"/>
      <c r="D83" s="438"/>
      <c r="E83" s="125">
        <f t="shared" si="1"/>
        <v>13</v>
      </c>
    </row>
    <row r="84" spans="1:5" ht="24" customHeight="1" x14ac:dyDescent="0.25">
      <c r="A84" s="93"/>
      <c r="B84" s="436"/>
      <c r="C84" s="437"/>
      <c r="D84" s="438"/>
      <c r="E84" s="125">
        <f t="shared" si="1"/>
        <v>14</v>
      </c>
    </row>
    <row r="85" spans="1:5" ht="24" customHeight="1" x14ac:dyDescent="0.25">
      <c r="A85" s="93"/>
      <c r="B85" s="436"/>
      <c r="C85" s="437"/>
      <c r="D85" s="438"/>
      <c r="E85" s="125">
        <f t="shared" si="1"/>
        <v>15</v>
      </c>
    </row>
    <row r="86" spans="1:5" ht="24" customHeight="1" x14ac:dyDescent="0.25">
      <c r="A86" s="93"/>
      <c r="B86" s="436"/>
      <c r="C86" s="437"/>
      <c r="D86" s="438"/>
      <c r="E86" s="125">
        <f t="shared" si="1"/>
        <v>16</v>
      </c>
    </row>
    <row r="87" spans="1:5" ht="24" customHeight="1" x14ac:dyDescent="0.25">
      <c r="A87" s="93"/>
      <c r="B87" s="436"/>
      <c r="C87" s="437"/>
      <c r="D87" s="438"/>
      <c r="E87" s="125">
        <f t="shared" si="1"/>
        <v>17</v>
      </c>
    </row>
    <row r="88" spans="1:5" ht="24" customHeight="1" x14ac:dyDescent="0.25">
      <c r="A88" s="93"/>
      <c r="B88" s="436"/>
      <c r="C88" s="437"/>
      <c r="D88" s="438"/>
      <c r="E88" s="125">
        <f t="shared" si="1"/>
        <v>18</v>
      </c>
    </row>
    <row r="89" spans="1:5" ht="24" customHeight="1" x14ac:dyDescent="0.25">
      <c r="A89" s="93"/>
      <c r="B89" s="436"/>
      <c r="C89" s="437"/>
      <c r="D89" s="438"/>
      <c r="E89" s="125">
        <f t="shared" si="1"/>
        <v>19</v>
      </c>
    </row>
    <row r="90" spans="1:5" ht="24" customHeight="1" x14ac:dyDescent="0.25">
      <c r="A90" s="93"/>
      <c r="B90" s="436"/>
      <c r="C90" s="437"/>
      <c r="D90" s="438"/>
      <c r="E90" s="125">
        <f t="shared" si="1"/>
        <v>20</v>
      </c>
    </row>
    <row r="91" spans="1:5" ht="24" customHeight="1" x14ac:dyDescent="0.25">
      <c r="A91" s="93"/>
      <c r="B91" s="436"/>
      <c r="C91" s="437"/>
      <c r="D91" s="438"/>
      <c r="E91" s="125">
        <f t="shared" si="1"/>
        <v>21</v>
      </c>
    </row>
    <row r="92" spans="1:5" ht="24" customHeight="1" x14ac:dyDescent="0.25">
      <c r="A92" s="93"/>
      <c r="B92" s="436"/>
      <c r="C92" s="437"/>
      <c r="D92" s="438"/>
      <c r="E92" s="125">
        <f t="shared" si="1"/>
        <v>22</v>
      </c>
    </row>
    <row r="93" spans="1:5" ht="24" customHeight="1" x14ac:dyDescent="0.25">
      <c r="A93" s="93"/>
      <c r="B93" s="436"/>
      <c r="C93" s="437"/>
      <c r="D93" s="438"/>
      <c r="E93" s="125">
        <f t="shared" si="1"/>
        <v>23</v>
      </c>
    </row>
    <row r="94" spans="1:5" ht="24" customHeight="1" x14ac:dyDescent="0.25">
      <c r="A94" s="93"/>
      <c r="B94" s="436"/>
      <c r="C94" s="437"/>
      <c r="D94" s="438"/>
      <c r="E94" s="125">
        <f t="shared" si="1"/>
        <v>24</v>
      </c>
    </row>
    <row r="95" spans="1:5" ht="24" customHeight="1" x14ac:dyDescent="0.25">
      <c r="A95" s="93"/>
      <c r="B95" s="436"/>
      <c r="C95" s="437"/>
      <c r="D95" s="438"/>
      <c r="E95" s="125">
        <f t="shared" si="1"/>
        <v>25</v>
      </c>
    </row>
    <row r="96" spans="1:5" ht="24" customHeight="1" x14ac:dyDescent="0.25">
      <c r="A96" s="93"/>
      <c r="B96" s="436"/>
      <c r="C96" s="437"/>
      <c r="D96" s="438"/>
      <c r="E96" s="125">
        <f t="shared" si="1"/>
        <v>26</v>
      </c>
    </row>
    <row r="97" spans="1:5" ht="24" customHeight="1" x14ac:dyDescent="0.25">
      <c r="A97" s="93"/>
      <c r="B97" s="436"/>
      <c r="C97" s="437"/>
      <c r="D97" s="438"/>
      <c r="E97" s="125">
        <f t="shared" si="1"/>
        <v>27</v>
      </c>
    </row>
    <row r="98" spans="1:5" ht="24" customHeight="1" x14ac:dyDescent="0.25">
      <c r="A98" s="93"/>
      <c r="B98" s="436"/>
      <c r="C98" s="437"/>
      <c r="D98" s="438"/>
      <c r="E98" s="125">
        <f t="shared" si="1"/>
        <v>28</v>
      </c>
    </row>
    <row r="99" spans="1:5" ht="24" customHeight="1" x14ac:dyDescent="0.25">
      <c r="A99" s="93"/>
      <c r="B99" s="436"/>
      <c r="C99" s="437"/>
      <c r="D99" s="438"/>
      <c r="E99" s="125">
        <f t="shared" si="1"/>
        <v>29</v>
      </c>
    </row>
    <row r="100" spans="1:5" ht="24" customHeight="1" x14ac:dyDescent="0.25">
      <c r="A100" s="93"/>
      <c r="B100" s="436"/>
      <c r="C100" s="437"/>
      <c r="D100" s="438"/>
      <c r="E100" s="125">
        <f t="shared" si="1"/>
        <v>30</v>
      </c>
    </row>
    <row r="101" spans="1:5" ht="24" customHeight="1" x14ac:dyDescent="0.25">
      <c r="A101" s="93"/>
      <c r="B101" s="436"/>
      <c r="C101" s="437"/>
      <c r="D101" s="438"/>
      <c r="E101" s="125">
        <f t="shared" si="1"/>
        <v>31</v>
      </c>
    </row>
    <row r="102" spans="1:5" ht="24" customHeight="1" x14ac:dyDescent="0.25">
      <c r="A102" s="93"/>
      <c r="B102" s="436"/>
      <c r="C102" s="437"/>
      <c r="D102" s="438"/>
      <c r="E102" s="125">
        <f t="shared" si="1"/>
        <v>32</v>
      </c>
    </row>
    <row r="103" spans="1:5" ht="24" customHeight="1" x14ac:dyDescent="0.25">
      <c r="A103" s="93"/>
      <c r="B103" s="436"/>
      <c r="C103" s="437"/>
      <c r="D103" s="438"/>
      <c r="E103" s="125">
        <f t="shared" si="1"/>
        <v>33</v>
      </c>
    </row>
    <row r="104" spans="1:5" ht="24" customHeight="1" x14ac:dyDescent="0.25">
      <c r="A104" s="93"/>
      <c r="B104" s="436"/>
      <c r="C104" s="437"/>
      <c r="D104" s="438"/>
      <c r="E104" s="125">
        <f t="shared" si="1"/>
        <v>34</v>
      </c>
    </row>
    <row r="105" spans="1:5" ht="24" customHeight="1" x14ac:dyDescent="0.25">
      <c r="A105" s="93"/>
      <c r="B105" s="436"/>
      <c r="C105" s="437"/>
      <c r="D105" s="438"/>
      <c r="E105" s="125">
        <f t="shared" si="1"/>
        <v>35</v>
      </c>
    </row>
    <row r="106" spans="1:5" ht="24" customHeight="1" x14ac:dyDescent="0.25">
      <c r="A106" s="93"/>
      <c r="B106" s="436"/>
      <c r="C106" s="437"/>
      <c r="D106" s="438"/>
      <c r="E106" s="125">
        <f t="shared" si="1"/>
        <v>36</v>
      </c>
    </row>
    <row r="107" spans="1:5" ht="24" customHeight="1" x14ac:dyDescent="0.25">
      <c r="A107" s="93"/>
      <c r="B107" s="436"/>
      <c r="C107" s="437"/>
      <c r="D107" s="438"/>
      <c r="E107" s="125">
        <f t="shared" si="1"/>
        <v>37</v>
      </c>
    </row>
    <row r="108" spans="1:5" ht="24" customHeight="1" x14ac:dyDescent="0.25">
      <c r="A108" s="93"/>
      <c r="B108" s="433"/>
      <c r="C108" s="434"/>
      <c r="D108" s="435"/>
      <c r="E108" s="125">
        <f t="shared" si="1"/>
        <v>38</v>
      </c>
    </row>
    <row r="109" spans="1:5" ht="24" customHeight="1" x14ac:dyDescent="0.25">
      <c r="A109" s="93"/>
      <c r="B109" s="433"/>
      <c r="C109" s="434"/>
      <c r="D109" s="435"/>
      <c r="E109" s="125">
        <f t="shared" si="1"/>
        <v>39</v>
      </c>
    </row>
    <row r="110" spans="1:5" ht="24" customHeight="1" x14ac:dyDescent="0.25">
      <c r="A110" s="93"/>
      <c r="B110" s="433"/>
      <c r="C110" s="434"/>
      <c r="D110" s="435"/>
      <c r="E110" s="125">
        <f t="shared" si="1"/>
        <v>40</v>
      </c>
    </row>
    <row r="111" spans="1:5" ht="24" customHeight="1" x14ac:dyDescent="0.25">
      <c r="A111" s="93"/>
      <c r="B111" s="433"/>
      <c r="C111" s="434"/>
      <c r="D111" s="435"/>
      <c r="E111" s="125">
        <f t="shared" si="1"/>
        <v>41</v>
      </c>
    </row>
    <row r="112" spans="1:5" ht="24" customHeight="1" x14ac:dyDescent="0.25">
      <c r="A112" s="93"/>
      <c r="B112" s="433"/>
      <c r="C112" s="434"/>
      <c r="D112" s="435"/>
      <c r="E112" s="125">
        <f t="shared" si="1"/>
        <v>42</v>
      </c>
    </row>
    <row r="113" spans="1:5" ht="24" customHeight="1" x14ac:dyDescent="0.25">
      <c r="A113" s="93"/>
      <c r="B113" s="433"/>
      <c r="C113" s="434"/>
      <c r="D113" s="435"/>
      <c r="E113" s="125">
        <f t="shared" si="1"/>
        <v>43</v>
      </c>
    </row>
    <row r="114" spans="1:5" ht="24" customHeight="1" x14ac:dyDescent="0.25">
      <c r="A114" s="93"/>
      <c r="B114" s="433"/>
      <c r="C114" s="434"/>
      <c r="D114" s="435"/>
      <c r="E114" s="125">
        <f t="shared" si="1"/>
        <v>44</v>
      </c>
    </row>
    <row r="115" spans="1:5" ht="24" customHeight="1" x14ac:dyDescent="0.25">
      <c r="A115" s="93"/>
      <c r="B115" s="433"/>
      <c r="C115" s="434"/>
      <c r="D115" s="435"/>
      <c r="E115" s="125">
        <f t="shared" si="1"/>
        <v>45</v>
      </c>
    </row>
    <row r="116" spans="1:5" ht="24" customHeight="1" x14ac:dyDescent="0.25">
      <c r="A116" s="93"/>
      <c r="B116" s="433"/>
      <c r="C116" s="434"/>
      <c r="D116" s="435"/>
      <c r="E116" s="125">
        <f t="shared" si="1"/>
        <v>46</v>
      </c>
    </row>
    <row r="117" spans="1:5" ht="24" customHeight="1" x14ac:dyDescent="0.25">
      <c r="A117" s="93"/>
      <c r="B117" s="433"/>
      <c r="C117" s="434"/>
      <c r="D117" s="435"/>
      <c r="E117" s="125">
        <f t="shared" si="1"/>
        <v>47</v>
      </c>
    </row>
    <row r="118" spans="1:5" ht="24" customHeight="1" x14ac:dyDescent="0.25">
      <c r="A118" s="93"/>
      <c r="B118" s="433"/>
      <c r="C118" s="434"/>
      <c r="D118" s="435"/>
      <c r="E118" s="125">
        <f t="shared" si="1"/>
        <v>48</v>
      </c>
    </row>
    <row r="119" spans="1:5" ht="24" customHeight="1" x14ac:dyDescent="0.25">
      <c r="A119" s="93"/>
      <c r="B119" s="433"/>
      <c r="C119" s="434"/>
      <c r="D119" s="435"/>
      <c r="E119" s="125">
        <f t="shared" si="1"/>
        <v>49</v>
      </c>
    </row>
    <row r="120" spans="1:5" ht="24" customHeight="1" x14ac:dyDescent="0.25">
      <c r="A120" s="93"/>
      <c r="B120" s="433"/>
      <c r="C120" s="434"/>
      <c r="D120" s="435"/>
      <c r="E120" s="125">
        <f t="shared" si="1"/>
        <v>50</v>
      </c>
    </row>
    <row r="121" spans="1:5" ht="24" customHeight="1" x14ac:dyDescent="0.25">
      <c r="A121" s="93"/>
      <c r="B121" s="433"/>
      <c r="C121" s="434"/>
      <c r="D121" s="435"/>
      <c r="E121" s="125">
        <f t="shared" si="1"/>
        <v>51</v>
      </c>
    </row>
    <row r="122" spans="1:5" ht="24" customHeight="1" x14ac:dyDescent="0.25">
      <c r="A122" s="93"/>
      <c r="B122" s="433"/>
      <c r="C122" s="434"/>
      <c r="D122" s="435"/>
      <c r="E122" s="125">
        <f t="shared" si="1"/>
        <v>52</v>
      </c>
    </row>
    <row r="123" spans="1:5" ht="24" customHeight="1" x14ac:dyDescent="0.25">
      <c r="A123" s="93"/>
      <c r="B123" s="433"/>
      <c r="C123" s="434"/>
      <c r="D123" s="435"/>
      <c r="E123" s="125">
        <f t="shared" si="1"/>
        <v>53</v>
      </c>
    </row>
    <row r="124" spans="1:5" ht="24" customHeight="1" x14ac:dyDescent="0.25">
      <c r="A124" s="93"/>
      <c r="B124" s="433"/>
      <c r="C124" s="434"/>
      <c r="D124" s="435"/>
      <c r="E124" s="125">
        <f t="shared" si="1"/>
        <v>54</v>
      </c>
    </row>
    <row r="125" spans="1:5" ht="24" customHeight="1" x14ac:dyDescent="0.25">
      <c r="A125" s="93"/>
      <c r="B125" s="433"/>
      <c r="C125" s="434"/>
      <c r="D125" s="435"/>
      <c r="E125" s="125">
        <f t="shared" si="1"/>
        <v>55</v>
      </c>
    </row>
    <row r="126" spans="1:5" ht="24" customHeight="1" x14ac:dyDescent="0.25">
      <c r="A126" s="93"/>
      <c r="B126" s="433"/>
      <c r="C126" s="434"/>
      <c r="D126" s="435"/>
      <c r="E126" s="125">
        <f t="shared" si="1"/>
        <v>56</v>
      </c>
    </row>
    <row r="127" spans="1:5" ht="24" customHeight="1" x14ac:dyDescent="0.25">
      <c r="A127" s="93"/>
      <c r="B127" s="433"/>
      <c r="C127" s="434"/>
      <c r="D127" s="435"/>
      <c r="E127" s="125">
        <f t="shared" si="1"/>
        <v>57</v>
      </c>
    </row>
    <row r="128" spans="1:5" ht="24" customHeight="1" x14ac:dyDescent="0.25">
      <c r="A128" s="93"/>
      <c r="B128" s="433"/>
      <c r="C128" s="434"/>
      <c r="D128" s="435"/>
      <c r="E128" s="125">
        <f t="shared" si="1"/>
        <v>58</v>
      </c>
    </row>
    <row r="129" spans="1:5" ht="24" customHeight="1" x14ac:dyDescent="0.25">
      <c r="A129" s="93"/>
      <c r="B129" s="433"/>
      <c r="C129" s="434"/>
      <c r="D129" s="435"/>
      <c r="E129" s="125">
        <f t="shared" si="1"/>
        <v>59</v>
      </c>
    </row>
    <row r="130" spans="1:5" ht="24" customHeight="1" x14ac:dyDescent="0.25">
      <c r="A130" s="93"/>
      <c r="B130" s="433"/>
      <c r="C130" s="434"/>
      <c r="D130" s="435"/>
      <c r="E130" s="125">
        <f t="shared" si="1"/>
        <v>60</v>
      </c>
    </row>
    <row r="131" spans="1:5" ht="24" customHeight="1" x14ac:dyDescent="0.25">
      <c r="A131" s="93"/>
      <c r="B131" s="433"/>
      <c r="C131" s="434"/>
      <c r="D131" s="435"/>
      <c r="E131" s="125">
        <f t="shared" si="1"/>
        <v>61</v>
      </c>
    </row>
    <row r="132" spans="1:5" ht="24" customHeight="1" x14ac:dyDescent="0.25">
      <c r="A132" s="93"/>
      <c r="B132" s="433"/>
      <c r="C132" s="434"/>
      <c r="D132" s="435"/>
      <c r="E132" s="125">
        <f t="shared" si="1"/>
        <v>62</v>
      </c>
    </row>
    <row r="133" spans="1:5" ht="24" customHeight="1" x14ac:dyDescent="0.25">
      <c r="A133" s="93"/>
      <c r="B133" s="433"/>
      <c r="C133" s="434"/>
      <c r="D133" s="435"/>
      <c r="E133" s="125">
        <f t="shared" si="1"/>
        <v>63</v>
      </c>
    </row>
    <row r="134" spans="1:5" ht="24" customHeight="1" x14ac:dyDescent="0.25">
      <c r="A134" s="93"/>
      <c r="B134" s="433"/>
      <c r="C134" s="434"/>
      <c r="D134" s="435"/>
      <c r="E134" s="125">
        <f t="shared" si="1"/>
        <v>64</v>
      </c>
    </row>
    <row r="135" spans="1:5" ht="24" customHeight="1" x14ac:dyDescent="0.25">
      <c r="A135" s="93"/>
      <c r="B135" s="433"/>
      <c r="C135" s="434"/>
      <c r="D135" s="435"/>
      <c r="E135" s="125">
        <f t="shared" si="1"/>
        <v>65</v>
      </c>
    </row>
    <row r="136" spans="1:5" ht="24" customHeight="1" x14ac:dyDescent="0.25">
      <c r="A136" s="93"/>
      <c r="B136" s="433"/>
      <c r="C136" s="434"/>
      <c r="D136" s="435"/>
      <c r="E136" s="125">
        <f t="shared" si="1"/>
        <v>66</v>
      </c>
    </row>
    <row r="137" spans="1:5" ht="24" customHeight="1" x14ac:dyDescent="0.25">
      <c r="A137" s="93"/>
      <c r="B137" s="433"/>
      <c r="C137" s="434"/>
      <c r="D137" s="435"/>
      <c r="E137" s="125">
        <f t="shared" ref="E137:E185" si="2">SUM(E136+1)</f>
        <v>67</v>
      </c>
    </row>
    <row r="138" spans="1:5" ht="24" customHeight="1" x14ac:dyDescent="0.25">
      <c r="A138" s="93"/>
      <c r="B138" s="433"/>
      <c r="C138" s="434"/>
      <c r="D138" s="435"/>
      <c r="E138" s="125">
        <f t="shared" si="2"/>
        <v>68</v>
      </c>
    </row>
    <row r="139" spans="1:5" ht="24" customHeight="1" x14ac:dyDescent="0.25">
      <c r="A139" s="93"/>
      <c r="B139" s="433"/>
      <c r="C139" s="434"/>
      <c r="D139" s="435"/>
      <c r="E139" s="125">
        <f t="shared" si="2"/>
        <v>69</v>
      </c>
    </row>
    <row r="140" spans="1:5" ht="24" customHeight="1" x14ac:dyDescent="0.25">
      <c r="A140" s="93"/>
      <c r="B140" s="433"/>
      <c r="C140" s="434"/>
      <c r="D140" s="435"/>
      <c r="E140" s="125">
        <f t="shared" si="2"/>
        <v>70</v>
      </c>
    </row>
    <row r="141" spans="1:5" ht="24" customHeight="1" x14ac:dyDescent="0.25">
      <c r="A141" s="93"/>
      <c r="B141" s="433"/>
      <c r="C141" s="434"/>
      <c r="D141" s="435"/>
      <c r="E141" s="125">
        <f t="shared" si="2"/>
        <v>71</v>
      </c>
    </row>
    <row r="142" spans="1:5" ht="24" customHeight="1" x14ac:dyDescent="0.25">
      <c r="A142" s="93"/>
      <c r="B142" s="433"/>
      <c r="C142" s="434"/>
      <c r="D142" s="435"/>
      <c r="E142" s="125">
        <f t="shared" si="2"/>
        <v>72</v>
      </c>
    </row>
    <row r="143" spans="1:5" ht="24" customHeight="1" x14ac:dyDescent="0.25">
      <c r="A143" s="93"/>
      <c r="B143" s="433"/>
      <c r="C143" s="434"/>
      <c r="D143" s="435"/>
      <c r="E143" s="125">
        <f t="shared" si="2"/>
        <v>73</v>
      </c>
    </row>
    <row r="144" spans="1:5" ht="24" customHeight="1" x14ac:dyDescent="0.25">
      <c r="A144" s="93"/>
      <c r="B144" s="433"/>
      <c r="C144" s="434"/>
      <c r="D144" s="435"/>
      <c r="E144" s="125">
        <f t="shared" si="2"/>
        <v>74</v>
      </c>
    </row>
    <row r="145" spans="1:5" ht="24" customHeight="1" x14ac:dyDescent="0.25">
      <c r="A145" s="93"/>
      <c r="B145" s="433"/>
      <c r="C145" s="434"/>
      <c r="D145" s="435"/>
      <c r="E145" s="125">
        <f t="shared" si="2"/>
        <v>75</v>
      </c>
    </row>
    <row r="146" spans="1:5" ht="24" customHeight="1" x14ac:dyDescent="0.25">
      <c r="A146" s="93"/>
      <c r="B146" s="433"/>
      <c r="C146" s="434"/>
      <c r="D146" s="435"/>
      <c r="E146" s="125">
        <f t="shared" si="2"/>
        <v>76</v>
      </c>
    </row>
    <row r="147" spans="1:5" ht="24" customHeight="1" x14ac:dyDescent="0.25">
      <c r="A147" s="93"/>
      <c r="B147" s="433"/>
      <c r="C147" s="434"/>
      <c r="D147" s="435"/>
      <c r="E147" s="125">
        <f t="shared" si="2"/>
        <v>77</v>
      </c>
    </row>
    <row r="148" spans="1:5" ht="24" customHeight="1" x14ac:dyDescent="0.25">
      <c r="A148" s="93"/>
      <c r="B148" s="433"/>
      <c r="C148" s="434"/>
      <c r="D148" s="435"/>
      <c r="E148" s="125">
        <f t="shared" si="2"/>
        <v>78</v>
      </c>
    </row>
    <row r="149" spans="1:5" ht="24" customHeight="1" x14ac:dyDescent="0.25">
      <c r="A149" s="93"/>
      <c r="B149" s="433"/>
      <c r="C149" s="434"/>
      <c r="D149" s="435"/>
      <c r="E149" s="125">
        <f t="shared" si="2"/>
        <v>79</v>
      </c>
    </row>
    <row r="150" spans="1:5" ht="24" customHeight="1" x14ac:dyDescent="0.25">
      <c r="A150" s="93"/>
      <c r="B150" s="433"/>
      <c r="C150" s="434"/>
      <c r="D150" s="435"/>
      <c r="E150" s="125">
        <f t="shared" si="2"/>
        <v>80</v>
      </c>
    </row>
    <row r="151" spans="1:5" ht="24" customHeight="1" x14ac:dyDescent="0.25">
      <c r="A151" s="93"/>
      <c r="B151" s="433"/>
      <c r="C151" s="434"/>
      <c r="D151" s="435"/>
      <c r="E151" s="125">
        <f t="shared" si="2"/>
        <v>81</v>
      </c>
    </row>
    <row r="152" spans="1:5" ht="24" customHeight="1" x14ac:dyDescent="0.25">
      <c r="A152" s="93"/>
      <c r="B152" s="433"/>
      <c r="C152" s="434"/>
      <c r="D152" s="435"/>
      <c r="E152" s="125">
        <f t="shared" si="2"/>
        <v>82</v>
      </c>
    </row>
    <row r="153" spans="1:5" ht="24" customHeight="1" x14ac:dyDescent="0.25">
      <c r="A153" s="93"/>
      <c r="B153" s="433"/>
      <c r="C153" s="434"/>
      <c r="D153" s="435"/>
      <c r="E153" s="125">
        <f t="shared" si="2"/>
        <v>83</v>
      </c>
    </row>
    <row r="154" spans="1:5" ht="24" customHeight="1" x14ac:dyDescent="0.25">
      <c r="A154" s="93"/>
      <c r="B154" s="433"/>
      <c r="C154" s="434"/>
      <c r="D154" s="435"/>
      <c r="E154" s="125">
        <f t="shared" si="2"/>
        <v>84</v>
      </c>
    </row>
    <row r="155" spans="1:5" ht="24" customHeight="1" x14ac:dyDescent="0.25">
      <c r="A155" s="93"/>
      <c r="B155" s="433"/>
      <c r="C155" s="434"/>
      <c r="D155" s="435"/>
      <c r="E155" s="125">
        <f t="shared" si="2"/>
        <v>85</v>
      </c>
    </row>
    <row r="156" spans="1:5" ht="24" customHeight="1" x14ac:dyDescent="0.25">
      <c r="A156" s="93"/>
      <c r="B156" s="433"/>
      <c r="C156" s="434"/>
      <c r="D156" s="435"/>
      <c r="E156" s="125">
        <f t="shared" si="2"/>
        <v>86</v>
      </c>
    </row>
    <row r="157" spans="1:5" ht="24" customHeight="1" x14ac:dyDescent="0.25">
      <c r="A157" s="93"/>
      <c r="B157" s="433"/>
      <c r="C157" s="434"/>
      <c r="D157" s="435"/>
      <c r="E157" s="125">
        <f t="shared" si="2"/>
        <v>87</v>
      </c>
    </row>
    <row r="158" spans="1:5" ht="24" customHeight="1" x14ac:dyDescent="0.25">
      <c r="A158" s="93"/>
      <c r="B158" s="433"/>
      <c r="C158" s="434"/>
      <c r="D158" s="435"/>
      <c r="E158" s="125">
        <f t="shared" si="2"/>
        <v>88</v>
      </c>
    </row>
    <row r="159" spans="1:5" ht="24" customHeight="1" x14ac:dyDescent="0.25">
      <c r="A159" s="93"/>
      <c r="B159" s="433"/>
      <c r="C159" s="434"/>
      <c r="D159" s="435"/>
      <c r="E159" s="125">
        <f t="shared" si="2"/>
        <v>89</v>
      </c>
    </row>
    <row r="160" spans="1:5" ht="24" customHeight="1" x14ac:dyDescent="0.25">
      <c r="A160" s="93"/>
      <c r="B160" s="433"/>
      <c r="C160" s="434"/>
      <c r="D160" s="435"/>
      <c r="E160" s="125">
        <f t="shared" si="2"/>
        <v>90</v>
      </c>
    </row>
    <row r="161" spans="1:5" ht="24" customHeight="1" x14ac:dyDescent="0.25">
      <c r="A161" s="93"/>
      <c r="B161" s="433"/>
      <c r="C161" s="434"/>
      <c r="D161" s="435"/>
      <c r="E161" s="125">
        <f t="shared" si="2"/>
        <v>91</v>
      </c>
    </row>
    <row r="162" spans="1:5" ht="24" customHeight="1" x14ac:dyDescent="0.25">
      <c r="A162" s="93"/>
      <c r="B162" s="433"/>
      <c r="C162" s="434"/>
      <c r="D162" s="435"/>
      <c r="E162" s="125">
        <f t="shared" si="2"/>
        <v>92</v>
      </c>
    </row>
    <row r="163" spans="1:5" ht="24" customHeight="1" x14ac:dyDescent="0.25">
      <c r="A163" s="93"/>
      <c r="B163" s="433"/>
      <c r="C163" s="434"/>
      <c r="D163" s="435"/>
      <c r="E163" s="125">
        <f t="shared" si="2"/>
        <v>93</v>
      </c>
    </row>
    <row r="164" spans="1:5" ht="24" customHeight="1" x14ac:dyDescent="0.25">
      <c r="A164" s="93"/>
      <c r="B164" s="433"/>
      <c r="C164" s="434"/>
      <c r="D164" s="435"/>
      <c r="E164" s="125">
        <f t="shared" si="2"/>
        <v>94</v>
      </c>
    </row>
    <row r="165" spans="1:5" ht="24" customHeight="1" x14ac:dyDescent="0.25">
      <c r="A165" s="93"/>
      <c r="B165" s="433"/>
      <c r="C165" s="434"/>
      <c r="D165" s="435"/>
      <c r="E165" s="125">
        <f t="shared" si="2"/>
        <v>95</v>
      </c>
    </row>
    <row r="166" spans="1:5" ht="24" customHeight="1" x14ac:dyDescent="0.25">
      <c r="A166" s="93"/>
      <c r="B166" s="433"/>
      <c r="C166" s="434"/>
      <c r="D166" s="435"/>
      <c r="E166" s="125">
        <f t="shared" si="2"/>
        <v>96</v>
      </c>
    </row>
    <row r="167" spans="1:5" ht="24" customHeight="1" x14ac:dyDescent="0.25">
      <c r="A167" s="93"/>
      <c r="B167" s="433"/>
      <c r="C167" s="434"/>
      <c r="D167" s="435"/>
      <c r="E167" s="125">
        <f t="shared" si="2"/>
        <v>97</v>
      </c>
    </row>
    <row r="168" spans="1:5" ht="24" customHeight="1" x14ac:dyDescent="0.25">
      <c r="A168" s="93"/>
      <c r="B168" s="433"/>
      <c r="C168" s="434"/>
      <c r="D168" s="435"/>
      <c r="E168" s="125">
        <f t="shared" si="2"/>
        <v>98</v>
      </c>
    </row>
    <row r="169" spans="1:5" ht="24" customHeight="1" x14ac:dyDescent="0.25">
      <c r="A169" s="93"/>
      <c r="B169" s="433"/>
      <c r="C169" s="434"/>
      <c r="D169" s="435"/>
      <c r="E169" s="125">
        <f t="shared" si="2"/>
        <v>99</v>
      </c>
    </row>
    <row r="170" spans="1:5" ht="24" customHeight="1" x14ac:dyDescent="0.25">
      <c r="A170" s="93"/>
      <c r="B170" s="433"/>
      <c r="C170" s="434"/>
      <c r="D170" s="435"/>
      <c r="E170" s="125">
        <f t="shared" si="2"/>
        <v>100</v>
      </c>
    </row>
    <row r="171" spans="1:5" ht="24" customHeight="1" x14ac:dyDescent="0.25">
      <c r="A171" s="93"/>
      <c r="B171" s="433"/>
      <c r="C171" s="434"/>
      <c r="D171" s="435"/>
      <c r="E171" s="125">
        <f t="shared" si="2"/>
        <v>101</v>
      </c>
    </row>
    <row r="172" spans="1:5" ht="24" customHeight="1" x14ac:dyDescent="0.25">
      <c r="A172" s="93"/>
      <c r="B172" s="433"/>
      <c r="C172" s="434"/>
      <c r="D172" s="435"/>
      <c r="E172" s="125">
        <f t="shared" si="2"/>
        <v>102</v>
      </c>
    </row>
    <row r="173" spans="1:5" ht="24" customHeight="1" x14ac:dyDescent="0.25">
      <c r="A173" s="93"/>
      <c r="B173" s="433"/>
      <c r="C173" s="434"/>
      <c r="D173" s="435"/>
      <c r="E173" s="125">
        <f t="shared" si="2"/>
        <v>103</v>
      </c>
    </row>
    <row r="174" spans="1:5" ht="24" customHeight="1" x14ac:dyDescent="0.25">
      <c r="A174" s="93"/>
      <c r="B174" s="433"/>
      <c r="C174" s="434"/>
      <c r="D174" s="435"/>
      <c r="E174" s="125">
        <f t="shared" si="2"/>
        <v>104</v>
      </c>
    </row>
    <row r="175" spans="1:5" ht="24" customHeight="1" x14ac:dyDescent="0.25">
      <c r="A175" s="93"/>
      <c r="B175" s="433"/>
      <c r="C175" s="434"/>
      <c r="D175" s="435"/>
      <c r="E175" s="125">
        <f t="shared" si="2"/>
        <v>105</v>
      </c>
    </row>
    <row r="176" spans="1:5" ht="24" customHeight="1" x14ac:dyDescent="0.25">
      <c r="A176" s="93"/>
      <c r="B176" s="433"/>
      <c r="C176" s="434"/>
      <c r="D176" s="435"/>
      <c r="E176" s="125">
        <f t="shared" si="2"/>
        <v>106</v>
      </c>
    </row>
    <row r="177" spans="1:5" ht="24" customHeight="1" x14ac:dyDescent="0.25">
      <c r="A177" s="93"/>
      <c r="B177" s="433"/>
      <c r="C177" s="434"/>
      <c r="D177" s="435"/>
      <c r="E177" s="125">
        <f t="shared" si="2"/>
        <v>107</v>
      </c>
    </row>
    <row r="178" spans="1:5" ht="24" customHeight="1" x14ac:dyDescent="0.25">
      <c r="A178" s="93"/>
      <c r="B178" s="433"/>
      <c r="C178" s="434"/>
      <c r="D178" s="435"/>
      <c r="E178" s="125">
        <f t="shared" si="2"/>
        <v>108</v>
      </c>
    </row>
    <row r="179" spans="1:5" ht="24" customHeight="1" x14ac:dyDescent="0.25">
      <c r="A179" s="93"/>
      <c r="B179" s="433"/>
      <c r="C179" s="434"/>
      <c r="D179" s="435"/>
      <c r="E179" s="125">
        <f t="shared" si="2"/>
        <v>109</v>
      </c>
    </row>
    <row r="180" spans="1:5" ht="24" customHeight="1" x14ac:dyDescent="0.25">
      <c r="A180" s="93"/>
      <c r="B180" s="433"/>
      <c r="C180" s="434"/>
      <c r="D180" s="435"/>
      <c r="E180" s="125">
        <f t="shared" si="2"/>
        <v>110</v>
      </c>
    </row>
    <row r="181" spans="1:5" ht="24" customHeight="1" x14ac:dyDescent="0.25">
      <c r="A181" s="93"/>
      <c r="B181" s="433"/>
      <c r="C181" s="434"/>
      <c r="D181" s="435"/>
      <c r="E181" s="125">
        <f t="shared" si="2"/>
        <v>111</v>
      </c>
    </row>
    <row r="182" spans="1:5" ht="24" customHeight="1" x14ac:dyDescent="0.25">
      <c r="A182" s="93"/>
      <c r="B182" s="433"/>
      <c r="C182" s="434"/>
      <c r="D182" s="435"/>
      <c r="E182" s="125">
        <f t="shared" si="2"/>
        <v>112</v>
      </c>
    </row>
    <row r="183" spans="1:5" ht="24" customHeight="1" x14ac:dyDescent="0.25">
      <c r="A183" s="93"/>
      <c r="B183" s="433"/>
      <c r="C183" s="434"/>
      <c r="D183" s="435"/>
      <c r="E183" s="125">
        <f t="shared" si="2"/>
        <v>113</v>
      </c>
    </row>
    <row r="184" spans="1:5" ht="24" customHeight="1" x14ac:dyDescent="0.25">
      <c r="A184" s="93"/>
      <c r="B184" s="433"/>
      <c r="C184" s="434"/>
      <c r="D184" s="435"/>
      <c r="E184" s="125">
        <f t="shared" si="2"/>
        <v>114</v>
      </c>
    </row>
    <row r="185" spans="1:5" ht="24" customHeight="1" x14ac:dyDescent="0.25">
      <c r="A185" s="93"/>
      <c r="B185" s="433"/>
      <c r="C185" s="434"/>
      <c r="D185" s="435"/>
      <c r="E185" s="125">
        <f t="shared" si="2"/>
        <v>115</v>
      </c>
    </row>
    <row r="186" spans="1:5" ht="24" customHeight="1" x14ac:dyDescent="0.25">
      <c r="E186" s="127"/>
    </row>
    <row r="187" spans="1:5" ht="24" customHeight="1" x14ac:dyDescent="0.25">
      <c r="E187" s="127"/>
    </row>
    <row r="188" spans="1:5" ht="24" customHeight="1" x14ac:dyDescent="0.25">
      <c r="E188" s="127"/>
    </row>
    <row r="189" spans="1:5" ht="24" customHeight="1" x14ac:dyDescent="0.25">
      <c r="E189" s="127"/>
    </row>
    <row r="190" spans="1:5" ht="24" customHeight="1" x14ac:dyDescent="0.25">
      <c r="E190" s="127"/>
    </row>
    <row r="191" spans="1:5" ht="24" customHeight="1" x14ac:dyDescent="0.25">
      <c r="E191" s="127"/>
    </row>
    <row r="192" spans="1:5" ht="24" customHeight="1" x14ac:dyDescent="0.25">
      <c r="E192" s="127"/>
    </row>
    <row r="193" spans="5:5" ht="24" customHeight="1" x14ac:dyDescent="0.25">
      <c r="E193" s="127"/>
    </row>
  </sheetData>
  <sheetProtection algorithmName="SHA-512" hashValue="H7ackoYydj43JEN3LUDhqvW9YiMjfoIKLQn1yElztGn6uDQux1Nn+5ak0uvHlo96GH7qoazzO/LN9EM36arqAA==" saltValue="pi6ezIf5uKtB7+9oNQ9Wtg==" spinCount="100000" sheet="1" objects="1" scenarios="1" formatRows="0" insertRows="0"/>
  <protectedRanges>
    <protectedRange sqref="E3:L6" name="Intervalo1"/>
  </protectedRanges>
  <mergeCells count="230">
    <mergeCell ref="B21:D21"/>
    <mergeCell ref="B22:D22"/>
    <mergeCell ref="B23:D23"/>
    <mergeCell ref="H18:L18"/>
    <mergeCell ref="A1:L1"/>
    <mergeCell ref="B2:L2"/>
    <mergeCell ref="D8:E8"/>
    <mergeCell ref="F8:G8"/>
    <mergeCell ref="F9:G9"/>
    <mergeCell ref="D9:E9"/>
    <mergeCell ref="A9:C9"/>
    <mergeCell ref="A3:A4"/>
    <mergeCell ref="B3:C3"/>
    <mergeCell ref="D3:D4"/>
    <mergeCell ref="E3:L4"/>
    <mergeCell ref="A8:C8"/>
    <mergeCell ref="D14:E14"/>
    <mergeCell ref="D15:E15"/>
    <mergeCell ref="D17:E17"/>
    <mergeCell ref="D18:E18"/>
    <mergeCell ref="D19:E19"/>
    <mergeCell ref="B24:D24"/>
    <mergeCell ref="B25:D25"/>
    <mergeCell ref="B26:D26"/>
    <mergeCell ref="D57:H57"/>
    <mergeCell ref="D56:H56"/>
    <mergeCell ref="B33:D33"/>
    <mergeCell ref="B34:D34"/>
    <mergeCell ref="B35:D35"/>
    <mergeCell ref="B45:D45"/>
    <mergeCell ref="B46:D46"/>
    <mergeCell ref="B47:D47"/>
    <mergeCell ref="B42:D42"/>
    <mergeCell ref="B40:D40"/>
    <mergeCell ref="B41:D41"/>
    <mergeCell ref="B36:D36"/>
    <mergeCell ref="B37:D37"/>
    <mergeCell ref="B38:D38"/>
    <mergeCell ref="B27:D27"/>
    <mergeCell ref="B28:D28"/>
    <mergeCell ref="B29:D29"/>
    <mergeCell ref="B30:D30"/>
    <mergeCell ref="B39:D39"/>
    <mergeCell ref="B43:D43"/>
    <mergeCell ref="B44:D44"/>
    <mergeCell ref="B77:D77"/>
    <mergeCell ref="B78:D78"/>
    <mergeCell ref="B79:D79"/>
    <mergeCell ref="B51:D51"/>
    <mergeCell ref="B48:D48"/>
    <mergeCell ref="B49:D49"/>
    <mergeCell ref="B50:D50"/>
    <mergeCell ref="D67:H67"/>
    <mergeCell ref="A56:B67"/>
    <mergeCell ref="A54:L54"/>
    <mergeCell ref="B71:D71"/>
    <mergeCell ref="B72:D72"/>
    <mergeCell ref="B73:D73"/>
    <mergeCell ref="B74:D74"/>
    <mergeCell ref="B75:D75"/>
    <mergeCell ref="B76:D76"/>
    <mergeCell ref="D10:E10"/>
    <mergeCell ref="H11:L11"/>
    <mergeCell ref="D12:E12"/>
    <mergeCell ref="A11:C11"/>
    <mergeCell ref="D11:E11"/>
    <mergeCell ref="H15:L15"/>
    <mergeCell ref="H17:L17"/>
    <mergeCell ref="F15:G15"/>
    <mergeCell ref="F17:G17"/>
    <mergeCell ref="A16:C16"/>
    <mergeCell ref="D16:E16"/>
    <mergeCell ref="F16:G16"/>
    <mergeCell ref="H16:L16"/>
    <mergeCell ref="F13:G13"/>
    <mergeCell ref="F14:G14"/>
    <mergeCell ref="D13:E13"/>
    <mergeCell ref="A13:C13"/>
    <mergeCell ref="A14:C14"/>
    <mergeCell ref="A15:C15"/>
    <mergeCell ref="A17:C17"/>
    <mergeCell ref="A18:C18"/>
    <mergeCell ref="A19:C19"/>
    <mergeCell ref="F18:G18"/>
    <mergeCell ref="F19:G19"/>
    <mergeCell ref="A7:L7"/>
    <mergeCell ref="A68:L69"/>
    <mergeCell ref="B70:D70"/>
    <mergeCell ref="A20:L20"/>
    <mergeCell ref="B31:D31"/>
    <mergeCell ref="B32:D32"/>
    <mergeCell ref="H9:L9"/>
    <mergeCell ref="H10:L10"/>
    <mergeCell ref="I63:L63"/>
    <mergeCell ref="D64:H64"/>
    <mergeCell ref="D65:H65"/>
    <mergeCell ref="D66:H66"/>
    <mergeCell ref="D60:H60"/>
    <mergeCell ref="D61:H61"/>
    <mergeCell ref="D62:H62"/>
    <mergeCell ref="H8:L8"/>
    <mergeCell ref="A12:C12"/>
    <mergeCell ref="F12:G12"/>
    <mergeCell ref="H12:L12"/>
    <mergeCell ref="F10:G10"/>
    <mergeCell ref="A10:C10"/>
    <mergeCell ref="F11:G11"/>
    <mergeCell ref="H13:L13"/>
    <mergeCell ref="H14:L14"/>
    <mergeCell ref="A52:G52"/>
    <mergeCell ref="K52:L52"/>
    <mergeCell ref="D63:H63"/>
    <mergeCell ref="B92:D92"/>
    <mergeCell ref="B93:D93"/>
    <mergeCell ref="B94:D94"/>
    <mergeCell ref="B95:D95"/>
    <mergeCell ref="B96:D96"/>
    <mergeCell ref="A55:L55"/>
    <mergeCell ref="I59:L59"/>
    <mergeCell ref="D58:H58"/>
    <mergeCell ref="D59:H59"/>
    <mergeCell ref="A53:D53"/>
    <mergeCell ref="E53:L53"/>
    <mergeCell ref="I67:L67"/>
    <mergeCell ref="B98:D98"/>
    <mergeCell ref="B99:D99"/>
    <mergeCell ref="B100:D100"/>
    <mergeCell ref="B101:D101"/>
    <mergeCell ref="B102:D102"/>
    <mergeCell ref="B103:D103"/>
    <mergeCell ref="B104:D104"/>
    <mergeCell ref="B97:D97"/>
    <mergeCell ref="B80:D80"/>
    <mergeCell ref="B81:D81"/>
    <mergeCell ref="B82:D82"/>
    <mergeCell ref="B83:D83"/>
    <mergeCell ref="B84:D84"/>
    <mergeCell ref="B85:D85"/>
    <mergeCell ref="B89:D89"/>
    <mergeCell ref="B90:D90"/>
    <mergeCell ref="B91:D91"/>
    <mergeCell ref="B86:D86"/>
    <mergeCell ref="B87:D87"/>
    <mergeCell ref="B88:D88"/>
    <mergeCell ref="B111:D111"/>
    <mergeCell ref="B112:D112"/>
    <mergeCell ref="B113:D113"/>
    <mergeCell ref="B114:D114"/>
    <mergeCell ref="B115:D115"/>
    <mergeCell ref="B116:D116"/>
    <mergeCell ref="B117:D117"/>
    <mergeCell ref="B105:D105"/>
    <mergeCell ref="B106:D106"/>
    <mergeCell ref="B107:D107"/>
    <mergeCell ref="B108:D108"/>
    <mergeCell ref="B109:D109"/>
    <mergeCell ref="B110:D110"/>
    <mergeCell ref="B124:D124"/>
    <mergeCell ref="B125:D125"/>
    <mergeCell ref="B126:D126"/>
    <mergeCell ref="B127:D127"/>
    <mergeCell ref="B128:D128"/>
    <mergeCell ref="B129:D129"/>
    <mergeCell ref="B118:D118"/>
    <mergeCell ref="B119:D119"/>
    <mergeCell ref="B120:D120"/>
    <mergeCell ref="B121:D121"/>
    <mergeCell ref="B122:D122"/>
    <mergeCell ref="B123:D123"/>
    <mergeCell ref="B136:D136"/>
    <mergeCell ref="B137:D137"/>
    <mergeCell ref="B138:D138"/>
    <mergeCell ref="B139:D139"/>
    <mergeCell ref="B140:D140"/>
    <mergeCell ref="B141:D141"/>
    <mergeCell ref="B130:D130"/>
    <mergeCell ref="B131:D131"/>
    <mergeCell ref="B132:D132"/>
    <mergeCell ref="B133:D133"/>
    <mergeCell ref="B134:D134"/>
    <mergeCell ref="B135:D135"/>
    <mergeCell ref="B148:D148"/>
    <mergeCell ref="B149:D149"/>
    <mergeCell ref="B150:D150"/>
    <mergeCell ref="B151:D151"/>
    <mergeCell ref="B152:D152"/>
    <mergeCell ref="B153:D153"/>
    <mergeCell ref="B142:D142"/>
    <mergeCell ref="B143:D143"/>
    <mergeCell ref="B144:D144"/>
    <mergeCell ref="B145:D145"/>
    <mergeCell ref="B146:D146"/>
    <mergeCell ref="B147:D147"/>
    <mergeCell ref="B171:D171"/>
    <mergeCell ref="B160:D160"/>
    <mergeCell ref="B161:D161"/>
    <mergeCell ref="B162:D162"/>
    <mergeCell ref="B163:D163"/>
    <mergeCell ref="B164:D164"/>
    <mergeCell ref="B165:D165"/>
    <mergeCell ref="B154:D154"/>
    <mergeCell ref="B155:D155"/>
    <mergeCell ref="B156:D156"/>
    <mergeCell ref="B157:D157"/>
    <mergeCell ref="B158:D158"/>
    <mergeCell ref="B159:D159"/>
    <mergeCell ref="B5:D5"/>
    <mergeCell ref="B6:D6"/>
    <mergeCell ref="E6:G6"/>
    <mergeCell ref="E5:L5"/>
    <mergeCell ref="H6:K6"/>
    <mergeCell ref="B184:D184"/>
    <mergeCell ref="B185:D185"/>
    <mergeCell ref="B178:D178"/>
    <mergeCell ref="B179:D179"/>
    <mergeCell ref="B180:D180"/>
    <mergeCell ref="B181:D181"/>
    <mergeCell ref="B182:D182"/>
    <mergeCell ref="B183:D183"/>
    <mergeCell ref="B172:D172"/>
    <mergeCell ref="B173:D173"/>
    <mergeCell ref="B174:D174"/>
    <mergeCell ref="B175:D175"/>
    <mergeCell ref="B176:D176"/>
    <mergeCell ref="B177:D177"/>
    <mergeCell ref="B166:D166"/>
    <mergeCell ref="B167:D167"/>
    <mergeCell ref="B168:D168"/>
    <mergeCell ref="B169:D169"/>
    <mergeCell ref="B170:D170"/>
  </mergeCells>
  <conditionalFormatting sqref="B3:B6 D3">
    <cfRule type="cellIs" dxfId="3" priority="5" operator="equal">
      <formula>0</formula>
    </cfRule>
  </conditionalFormatting>
  <conditionalFormatting sqref="C56:C59">
    <cfRule type="cellIs" dxfId="2" priority="3" operator="equal">
      <formula>0</formula>
    </cfRule>
  </conditionalFormatting>
  <conditionalFormatting sqref="C60:C63">
    <cfRule type="cellIs" dxfId="1" priority="2" operator="equal">
      <formula>0</formula>
    </cfRule>
  </conditionalFormatting>
  <conditionalFormatting sqref="C64:C67">
    <cfRule type="cellIs" dxfId="0" priority="1" operator="equal">
      <formula>0</formula>
    </cfRule>
  </conditionalFormatting>
  <pageMargins left="0.23622047244094491" right="0.23622047244094491" top="0.39370078740157483" bottom="0.39370078740157483" header="0.31496062992125984" footer="0.31496062992125984"/>
  <pageSetup paperSize="9" scale="51" fitToHeight="0" orientation="landscape" r:id="rId1"/>
  <rowBreaks count="1" manualBreakCount="1">
    <brk id="53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4" name="Check Box 2">
              <controlPr defaultSize="0" autoFill="0" autoLine="0" autoPict="0">
                <anchor moveWithCells="1">
                  <from>
                    <xdr:col>1</xdr:col>
                    <xdr:colOff>76200</xdr:colOff>
                    <xdr:row>2</xdr:row>
                    <xdr:rowOff>47625</xdr:rowOff>
                  </from>
                  <to>
                    <xdr:col>1</xdr:col>
                    <xdr:colOff>638175</xdr:colOff>
                    <xdr:row>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5" name="Check Box 3">
              <controlPr defaultSize="0" autoFill="0" autoLine="0" autoPict="0">
                <anchor moveWithCells="1">
                  <from>
                    <xdr:col>1</xdr:col>
                    <xdr:colOff>76200</xdr:colOff>
                    <xdr:row>2</xdr:row>
                    <xdr:rowOff>285750</xdr:rowOff>
                  </from>
                  <to>
                    <xdr:col>1</xdr:col>
                    <xdr:colOff>571500</xdr:colOff>
                    <xdr:row>3</xdr:row>
                    <xdr:rowOff>295275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'Base de cálculo'!$F$3:$F$7</xm:f>
          </x14:formula1>
          <xm:sqref>J22:J51</xm:sqref>
        </x14:dataValidation>
        <x14:dataValidation type="list" allowBlank="1" showInputMessage="1" showErrorMessage="1">
          <x14:formula1>
            <xm:f>'Base de cálculo'!$A$2:$A$4</xm:f>
          </x14:formula1>
          <xm:sqref>I22:I51</xm:sqref>
        </x14:dataValidation>
        <x14:dataValidation type="list" allowBlank="1" showInputMessage="1" showErrorMessage="1">
          <x14:formula1>
            <xm:f>'Base de cálculo'!$G$2:$G$3</xm:f>
          </x14:formula1>
          <xm:sqref>K22:K51</xm:sqref>
        </x14:dataValidation>
        <x14:dataValidation type="list" allowBlank="1" showInputMessage="1" showErrorMessage="1">
          <x14:formula1>
            <xm:f>'Base de cálculo'!$AN$2:$AN$4</xm:f>
          </x14:formula1>
          <xm:sqref>B71:D116</xm:sqref>
        </x14:dataValidation>
        <x14:dataValidation type="list" allowBlank="1" showInputMessage="1" showErrorMessage="1">
          <x14:formula1>
            <xm:f>'Base de cálculo'!$AR$4:$AR$21</xm:f>
          </x14:formula1>
          <xm:sqref>L22:L51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Base de cálculo</vt:lpstr>
      <vt:lpstr>Proposta</vt:lpstr>
      <vt:lpstr>Relatório final.</vt:lpstr>
      <vt:lpstr>Proposta!Area_de_impressao</vt:lpstr>
      <vt:lpstr>'Relatório final.'!Area_de_impressao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Enny Silvério</dc:creator>
  <cp:lastModifiedBy>Enny Silverio</cp:lastModifiedBy>
  <cp:lastPrinted>2017-02-17T10:05:15Z</cp:lastPrinted>
  <dcterms:created xsi:type="dcterms:W3CDTF">2017-01-19T17:32:38Z</dcterms:created>
  <dcterms:modified xsi:type="dcterms:W3CDTF">2017-07-04T12:01:10Z</dcterms:modified>
</cp:coreProperties>
</file>