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izianisanches\Desktop\"/>
    </mc:Choice>
  </mc:AlternateContent>
  <workbookProtection workbookAlgorithmName="SHA-512" workbookHashValue="sSRL7yGeYs2ZpCx+SlR8yrQ51V0tPDj2LjlmLnL4T88yaBYVkF/lxeuro2uld1Kq15n757fSV6f+juOxcbDbCg==" workbookSaltValue="S1D4OlI3UwHong+FYrtcIg==" workbookSpinCount="100000" lockStructure="1"/>
  <bookViews>
    <workbookView xWindow="0" yWindow="0" windowWidth="21600" windowHeight="9735" firstSheet="1" activeTab="1"/>
  </bookViews>
  <sheets>
    <sheet name="Base de cálculo" sheetId="2" state="hidden" r:id="rId1"/>
    <sheet name="Proposta" sheetId="1" r:id="rId2"/>
    <sheet name="Relatório final." sheetId="4" r:id="rId3"/>
  </sheets>
  <definedNames>
    <definedName name="_xlnm.Print_Area" localSheetId="1">Proposta!$A$1:$M$158</definedName>
    <definedName name="_xlnm.Print_Area" localSheetId="2">'Relatório final.'!$A$1:$L$185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A51" i="4"/>
  <c r="A48" i="4"/>
  <c r="A49" i="4"/>
  <c r="A50" i="4"/>
  <c r="A42" i="4"/>
  <c r="A43" i="4"/>
  <c r="A44" i="4"/>
  <c r="A45" i="4"/>
  <c r="A46" i="4"/>
  <c r="A47" i="4"/>
  <c r="A37" i="4"/>
  <c r="A38" i="4"/>
  <c r="A39" i="4"/>
  <c r="A40" i="4"/>
  <c r="A41" i="4"/>
  <c r="A30" i="4"/>
  <c r="A31" i="4"/>
  <c r="A32" i="4"/>
  <c r="A33" i="4"/>
  <c r="A34" i="4"/>
  <c r="A35" i="4"/>
  <c r="A36" i="4"/>
  <c r="A23" i="4"/>
  <c r="A24" i="4"/>
  <c r="A25" i="4"/>
  <c r="A26" i="4"/>
  <c r="A27" i="4"/>
  <c r="A28" i="4"/>
  <c r="A29" i="4"/>
  <c r="H141" i="1" l="1"/>
  <c r="H142" i="1"/>
  <c r="B5" i="4" l="1"/>
  <c r="M87" i="1" l="1"/>
  <c r="M88" i="1"/>
  <c r="M89" i="1"/>
  <c r="M90" i="1"/>
  <c r="M91" i="1"/>
  <c r="M92" i="1"/>
  <c r="M93" i="1"/>
  <c r="M94" i="1"/>
  <c r="M95" i="1"/>
  <c r="F22" i="4" l="1"/>
  <c r="E22" i="4"/>
  <c r="J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22" i="4"/>
  <c r="M123" i="1"/>
  <c r="M124" i="1"/>
  <c r="M125" i="1"/>
  <c r="M126" i="1"/>
  <c r="M127" i="1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22" i="4"/>
  <c r="J23" i="4"/>
  <c r="K22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AY44" i="2" l="1"/>
  <c r="AX44" i="2" s="1"/>
  <c r="AY45" i="2"/>
  <c r="AX45" i="2" s="1"/>
  <c r="AY46" i="2"/>
  <c r="AX46" i="2" s="1"/>
  <c r="AV45" i="2"/>
  <c r="AW45" i="2" s="1"/>
  <c r="AV46" i="2"/>
  <c r="AW46" i="2" s="1"/>
  <c r="AZ46" i="2" s="1"/>
  <c r="BA46" i="2" s="1"/>
  <c r="N45" i="2"/>
  <c r="M45" i="2" s="1"/>
  <c r="N46" i="2"/>
  <c r="M46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AZ45" i="2" l="1"/>
  <c r="BA45" i="2" s="1"/>
  <c r="O45" i="2"/>
  <c r="P45" i="2" s="1"/>
  <c r="O46" i="2"/>
  <c r="P46" i="2" s="1"/>
  <c r="B22" i="2"/>
  <c r="I5" i="4" s="1"/>
  <c r="B11" i="2"/>
  <c r="F5" i="4" s="1"/>
  <c r="AT5" i="2" l="1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4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5" i="2"/>
  <c r="I4" i="2"/>
  <c r="G30" i="1" l="1"/>
  <c r="E6" i="4" l="1"/>
  <c r="B2" i="4" l="1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AY34" i="2"/>
  <c r="AX34" i="2" s="1"/>
  <c r="AY35" i="2"/>
  <c r="AX35" i="2" s="1"/>
  <c r="AY36" i="2"/>
  <c r="AX36" i="2" s="1"/>
  <c r="AY37" i="2"/>
  <c r="AX37" i="2" s="1"/>
  <c r="AY38" i="2"/>
  <c r="AX38" i="2" s="1"/>
  <c r="AY39" i="2"/>
  <c r="AX39" i="2" s="1"/>
  <c r="AY40" i="2"/>
  <c r="AX40" i="2" s="1"/>
  <c r="AY41" i="2"/>
  <c r="AX41" i="2" s="1"/>
  <c r="AY42" i="2"/>
  <c r="AX42" i="2" s="1"/>
  <c r="AY43" i="2"/>
  <c r="AX43" i="2" s="1"/>
  <c r="AV5" i="2"/>
  <c r="AW5" i="2" s="1"/>
  <c r="AV6" i="2"/>
  <c r="AW6" i="2" s="1"/>
  <c r="AV7" i="2"/>
  <c r="AW7" i="2" s="1"/>
  <c r="AV8" i="2"/>
  <c r="AW8" i="2" s="1"/>
  <c r="AV9" i="2"/>
  <c r="AW9" i="2" s="1"/>
  <c r="AV10" i="2"/>
  <c r="AW10" i="2" s="1"/>
  <c r="AV11" i="2"/>
  <c r="AW11" i="2" s="1"/>
  <c r="AV12" i="2"/>
  <c r="AW12" i="2" s="1"/>
  <c r="AV13" i="2"/>
  <c r="AW13" i="2" s="1"/>
  <c r="AV14" i="2"/>
  <c r="AW14" i="2" s="1"/>
  <c r="AV15" i="2"/>
  <c r="AW15" i="2" s="1"/>
  <c r="AV16" i="2"/>
  <c r="AW16" i="2" s="1"/>
  <c r="AV17" i="2"/>
  <c r="AW17" i="2" s="1"/>
  <c r="AV18" i="2"/>
  <c r="AW18" i="2" s="1"/>
  <c r="AV19" i="2"/>
  <c r="AW19" i="2" s="1"/>
  <c r="AV20" i="2"/>
  <c r="AW20" i="2" s="1"/>
  <c r="AV21" i="2"/>
  <c r="AW21" i="2" s="1"/>
  <c r="AV22" i="2"/>
  <c r="AW22" i="2" s="1"/>
  <c r="AV23" i="2"/>
  <c r="AW23" i="2" s="1"/>
  <c r="AV24" i="2"/>
  <c r="AW24" i="2" s="1"/>
  <c r="AV25" i="2"/>
  <c r="AW25" i="2" s="1"/>
  <c r="AV26" i="2"/>
  <c r="AW26" i="2" s="1"/>
  <c r="AV27" i="2"/>
  <c r="AW27" i="2" s="1"/>
  <c r="AV28" i="2"/>
  <c r="AW28" i="2" s="1"/>
  <c r="AV29" i="2"/>
  <c r="AW29" i="2" s="1"/>
  <c r="AV30" i="2"/>
  <c r="AW30" i="2" s="1"/>
  <c r="AV31" i="2"/>
  <c r="AW31" i="2" s="1"/>
  <c r="AV32" i="2"/>
  <c r="AW32" i="2" s="1"/>
  <c r="AV33" i="2"/>
  <c r="AW33" i="2" s="1"/>
  <c r="AV34" i="2"/>
  <c r="AW34" i="2" s="1"/>
  <c r="AV35" i="2"/>
  <c r="AW35" i="2" s="1"/>
  <c r="AV36" i="2"/>
  <c r="AW36" i="2" s="1"/>
  <c r="AV37" i="2"/>
  <c r="AW37" i="2" s="1"/>
  <c r="AV38" i="2"/>
  <c r="AW38" i="2" s="1"/>
  <c r="AV39" i="2"/>
  <c r="AW39" i="2" s="1"/>
  <c r="AV40" i="2"/>
  <c r="AW40" i="2" s="1"/>
  <c r="AV41" i="2"/>
  <c r="AW41" i="2" s="1"/>
  <c r="AV42" i="2"/>
  <c r="AW42" i="2" s="1"/>
  <c r="AV43" i="2"/>
  <c r="AW43" i="2" s="1"/>
  <c r="AV44" i="2"/>
  <c r="AW44" i="2" s="1"/>
  <c r="AZ44" i="2" s="1"/>
  <c r="BA44" i="2" s="1"/>
  <c r="AV4" i="2"/>
  <c r="AW4" i="2" s="1"/>
  <c r="AZ39" i="2" l="1"/>
  <c r="AZ38" i="2"/>
  <c r="BA38" i="2" s="1"/>
  <c r="AZ43" i="2"/>
  <c r="BA43" i="2" s="1"/>
  <c r="AZ35" i="2"/>
  <c r="AZ42" i="2"/>
  <c r="BA42" i="2" s="1"/>
  <c r="AZ34" i="2"/>
  <c r="BA34" i="2" s="1"/>
  <c r="AZ37" i="2"/>
  <c r="BA37" i="2" s="1"/>
  <c r="AZ40" i="2"/>
  <c r="BA40" i="2" s="1"/>
  <c r="AZ36" i="2"/>
  <c r="BA36" i="2" s="1"/>
  <c r="AZ41" i="2"/>
  <c r="BA41" i="2" s="1"/>
  <c r="BA35" i="2"/>
  <c r="BA39" i="2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33" i="2"/>
  <c r="AG34" i="2"/>
  <c r="AG35" i="2"/>
  <c r="AG36" i="2"/>
  <c r="AG37" i="2"/>
  <c r="AG38" i="2"/>
  <c r="AG39" i="2"/>
  <c r="AG40" i="2"/>
  <c r="AG41" i="2"/>
  <c r="AG42" i="2"/>
  <c r="AG44" i="2"/>
  <c r="AH23" i="2"/>
  <c r="AH24" i="2"/>
  <c r="AH25" i="2"/>
  <c r="AH26" i="2"/>
  <c r="AH27" i="2"/>
  <c r="AH28" i="2"/>
  <c r="AH29" i="2"/>
  <c r="AH30" i="2"/>
  <c r="AH31" i="2"/>
  <c r="AH32" i="2"/>
  <c r="AH43" i="2"/>
  <c r="H6" i="4"/>
  <c r="B6" i="4"/>
  <c r="A6" i="4"/>
  <c r="A5" i="4"/>
  <c r="L156" i="1" l="1"/>
  <c r="L152" i="1"/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A6" i="2"/>
  <c r="AA7" i="2"/>
  <c r="Z7" i="2" s="1"/>
  <c r="AA8" i="2"/>
  <c r="Z8" i="2" s="1"/>
  <c r="AA9" i="2"/>
  <c r="Z9" i="2" s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V6" i="2"/>
  <c r="X6" i="2" s="1"/>
  <c r="V7" i="2"/>
  <c r="X7" i="2" s="1"/>
  <c r="V8" i="2"/>
  <c r="X8" i="2" s="1"/>
  <c r="V9" i="2"/>
  <c r="X9" i="2" s="1"/>
  <c r="V10" i="2"/>
  <c r="X10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V34" i="2"/>
  <c r="X34" i="2" s="1"/>
  <c r="V35" i="2"/>
  <c r="X35" i="2" s="1"/>
  <c r="V36" i="2"/>
  <c r="X36" i="2" s="1"/>
  <c r="V37" i="2"/>
  <c r="X37" i="2" s="1"/>
  <c r="V38" i="2"/>
  <c r="X38" i="2" s="1"/>
  <c r="V39" i="2"/>
  <c r="X39" i="2" s="1"/>
  <c r="V40" i="2"/>
  <c r="X40" i="2" s="1"/>
  <c r="V41" i="2"/>
  <c r="X41" i="2" s="1"/>
  <c r="V42" i="2"/>
  <c r="X42" i="2" s="1"/>
  <c r="V43" i="2"/>
  <c r="X43" i="2" s="1"/>
  <c r="V44" i="2"/>
  <c r="X44" i="2" s="1"/>
  <c r="U43" i="2"/>
  <c r="U44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" i="2"/>
  <c r="G51" i="1"/>
  <c r="G52" i="1"/>
  <c r="G53" i="1"/>
  <c r="G54" i="1"/>
  <c r="G55" i="1"/>
  <c r="G56" i="1"/>
  <c r="G57" i="1"/>
  <c r="G58" i="1"/>
  <c r="G48" i="1"/>
  <c r="G49" i="1"/>
  <c r="G50" i="1"/>
  <c r="Y25" i="2" l="1"/>
  <c r="Z25" i="2" s="1"/>
  <c r="AC25" i="2" s="1"/>
  <c r="N25" i="2"/>
  <c r="Y32" i="2"/>
  <c r="N32" i="2"/>
  <c r="Y28" i="2"/>
  <c r="Z28" i="2" s="1"/>
  <c r="AC28" i="2" s="1"/>
  <c r="N28" i="2"/>
  <c r="Y27" i="2"/>
  <c r="N27" i="2"/>
  <c r="Y23" i="2"/>
  <c r="Z23" i="2" s="1"/>
  <c r="AC23" i="2" s="1"/>
  <c r="N23" i="2"/>
  <c r="Y30" i="2"/>
  <c r="N30" i="2"/>
  <c r="Y26" i="2"/>
  <c r="Z26" i="2" s="1"/>
  <c r="AC26" i="2" s="1"/>
  <c r="N26" i="2"/>
  <c r="Y24" i="2"/>
  <c r="N24" i="2"/>
  <c r="Y31" i="2"/>
  <c r="N31" i="2"/>
  <c r="Y33" i="2"/>
  <c r="N33" i="2"/>
  <c r="Y29" i="2"/>
  <c r="Z29" i="2" s="1"/>
  <c r="AC29" i="2" s="1"/>
  <c r="N29" i="2"/>
  <c r="Z32" i="2"/>
  <c r="AC32" i="2" s="1"/>
  <c r="AC8" i="2"/>
  <c r="AC7" i="2"/>
  <c r="AC9" i="2"/>
  <c r="Z27" i="2"/>
  <c r="AC27" i="2" s="1"/>
  <c r="Z33" i="2"/>
  <c r="AC33" i="2" s="1"/>
  <c r="Z24" i="2"/>
  <c r="AC24" i="2" s="1"/>
  <c r="Z31" i="2"/>
  <c r="AC31" i="2" s="1"/>
  <c r="Z30" i="2"/>
  <c r="AC30" i="2" s="1"/>
  <c r="E72" i="4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M33" i="2" l="1"/>
  <c r="O33" i="2" s="1"/>
  <c r="P33" i="2" s="1"/>
  <c r="M30" i="2"/>
  <c r="O30" i="2" s="1"/>
  <c r="P30" i="2" s="1"/>
  <c r="M32" i="2"/>
  <c r="O32" i="2" s="1"/>
  <c r="P32" i="2" s="1"/>
  <c r="M29" i="2"/>
  <c r="O29" i="2" s="1"/>
  <c r="P29" i="2" s="1"/>
  <c r="M31" i="2"/>
  <c r="O31" i="2" s="1"/>
  <c r="P31" i="2" s="1"/>
  <c r="M28" i="2"/>
  <c r="O28" i="2" s="1"/>
  <c r="P28" i="2" s="1"/>
  <c r="M24" i="2"/>
  <c r="O24" i="2" s="1"/>
  <c r="P24" i="2" s="1"/>
  <c r="M27" i="2"/>
  <c r="M26" i="2"/>
  <c r="O26" i="2" s="1"/>
  <c r="P26" i="2" s="1"/>
  <c r="M25" i="2"/>
  <c r="O25" i="2" s="1"/>
  <c r="P25" i="2" s="1"/>
  <c r="M23" i="2"/>
  <c r="O23" i="2" s="1"/>
  <c r="P23" i="2" s="1"/>
  <c r="AI47" i="2"/>
  <c r="AK47" i="2" s="1"/>
  <c r="AM47" i="2" s="1"/>
  <c r="A52" i="4"/>
  <c r="AG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33" i="2"/>
  <c r="AL34" i="2"/>
  <c r="AL35" i="2"/>
  <c r="AL36" i="2"/>
  <c r="AL37" i="2"/>
  <c r="AL38" i="2"/>
  <c r="AL39" i="2"/>
  <c r="AL40" i="2"/>
  <c r="AL41" i="2"/>
  <c r="AL42" i="2"/>
  <c r="AL44" i="2"/>
  <c r="AL4" i="2"/>
  <c r="AF5" i="2"/>
  <c r="AH5" i="2" s="1"/>
  <c r="AF6" i="2"/>
  <c r="AH6" i="2" s="1"/>
  <c r="AF7" i="2"/>
  <c r="AH7" i="2" s="1"/>
  <c r="AF8" i="2"/>
  <c r="AH8" i="2" s="1"/>
  <c r="AF9" i="2"/>
  <c r="AH9" i="2" s="1"/>
  <c r="AF10" i="2"/>
  <c r="AH10" i="2" s="1"/>
  <c r="AF11" i="2"/>
  <c r="AH11" i="2" s="1"/>
  <c r="AF12" i="2"/>
  <c r="AH12" i="2" s="1"/>
  <c r="AF13" i="2"/>
  <c r="AH13" i="2" s="1"/>
  <c r="AF14" i="2"/>
  <c r="AH14" i="2" s="1"/>
  <c r="AF15" i="2"/>
  <c r="AH15" i="2" s="1"/>
  <c r="AF16" i="2"/>
  <c r="AH16" i="2" s="1"/>
  <c r="AF17" i="2"/>
  <c r="AH17" i="2" s="1"/>
  <c r="AF18" i="2"/>
  <c r="AH18" i="2" s="1"/>
  <c r="AF19" i="2"/>
  <c r="AH19" i="2" s="1"/>
  <c r="AF20" i="2"/>
  <c r="AH20" i="2" s="1"/>
  <c r="AF21" i="2"/>
  <c r="AH21" i="2" s="1"/>
  <c r="AF22" i="2"/>
  <c r="AH22" i="2" s="1"/>
  <c r="AF33" i="2"/>
  <c r="AH33" i="2" s="1"/>
  <c r="AF34" i="2"/>
  <c r="AH34" i="2" s="1"/>
  <c r="AF35" i="2"/>
  <c r="AH35" i="2" s="1"/>
  <c r="AF36" i="2"/>
  <c r="AH36" i="2" s="1"/>
  <c r="AF37" i="2"/>
  <c r="AH37" i="2" s="1"/>
  <c r="AF38" i="2"/>
  <c r="AH38" i="2" s="1"/>
  <c r="AF39" i="2"/>
  <c r="AH39" i="2" s="1"/>
  <c r="AF40" i="2"/>
  <c r="AH40" i="2" s="1"/>
  <c r="AF41" i="2"/>
  <c r="AH41" i="2" s="1"/>
  <c r="AF42" i="2"/>
  <c r="AH42" i="2" s="1"/>
  <c r="AF44" i="2"/>
  <c r="AH44" i="2" s="1"/>
  <c r="AF4" i="2"/>
  <c r="AH4" i="2" s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33" i="2"/>
  <c r="AK34" i="2"/>
  <c r="AK35" i="2"/>
  <c r="AK36" i="2"/>
  <c r="AK37" i="2"/>
  <c r="AK38" i="2"/>
  <c r="AK39" i="2"/>
  <c r="AK40" i="2"/>
  <c r="AK41" i="2"/>
  <c r="AK42" i="2"/>
  <c r="AK44" i="2"/>
  <c r="AK4" i="2"/>
  <c r="H22" i="4"/>
  <c r="AE13" i="2"/>
  <c r="AE14" i="2"/>
  <c r="AE15" i="2"/>
  <c r="AE16" i="2"/>
  <c r="AE17" i="2"/>
  <c r="AE18" i="2"/>
  <c r="AE19" i="2"/>
  <c r="AE20" i="2"/>
  <c r="AE21" i="2"/>
  <c r="AE22" i="2"/>
  <c r="AE33" i="2"/>
  <c r="AE34" i="2"/>
  <c r="AE35" i="2"/>
  <c r="AE36" i="2"/>
  <c r="AE37" i="2"/>
  <c r="AE38" i="2"/>
  <c r="AE39" i="2"/>
  <c r="AE40" i="2"/>
  <c r="AE41" i="2"/>
  <c r="AE42" i="2"/>
  <c r="AE44" i="2"/>
  <c r="AE5" i="2"/>
  <c r="AE6" i="2"/>
  <c r="AE7" i="2"/>
  <c r="AE8" i="2"/>
  <c r="AE9" i="2"/>
  <c r="AE10" i="2"/>
  <c r="AE11" i="2"/>
  <c r="AE12" i="2"/>
  <c r="B22" i="4"/>
  <c r="AE4" i="2" s="1"/>
  <c r="A22" i="4"/>
  <c r="O27" i="2" l="1"/>
  <c r="P27" i="2" s="1"/>
  <c r="G42" i="4"/>
  <c r="G51" i="4"/>
  <c r="G35" i="4"/>
  <c r="G48" i="4"/>
  <c r="G32" i="4"/>
  <c r="G28" i="4"/>
  <c r="G24" i="4"/>
  <c r="G30" i="4"/>
  <c r="G43" i="4"/>
  <c r="G25" i="4"/>
  <c r="G44" i="4"/>
  <c r="G40" i="4"/>
  <c r="G47" i="4"/>
  <c r="G39" i="4"/>
  <c r="G31" i="4"/>
  <c r="G36" i="4"/>
  <c r="G27" i="4"/>
  <c r="G50" i="4"/>
  <c r="G46" i="4"/>
  <c r="G38" i="4"/>
  <c r="G34" i="4"/>
  <c r="G26" i="4"/>
  <c r="G49" i="4"/>
  <c r="G45" i="4"/>
  <c r="G41" i="4"/>
  <c r="G37" i="4"/>
  <c r="G33" i="4"/>
  <c r="G29" i="4"/>
  <c r="G23" i="4"/>
  <c r="G22" i="4"/>
  <c r="AI19" i="2" l="1"/>
  <c r="AJ19" i="2" s="1"/>
  <c r="AM19" i="2" s="1"/>
  <c r="AY19" i="2"/>
  <c r="AX19" i="2" s="1"/>
  <c r="AI42" i="2"/>
  <c r="AJ42" i="2" s="1"/>
  <c r="AM42" i="2" s="1"/>
  <c r="AY32" i="2"/>
  <c r="AI7" i="2"/>
  <c r="AJ7" i="2" s="1"/>
  <c r="AM7" i="2" s="1"/>
  <c r="AY7" i="2"/>
  <c r="AX7" i="2" s="1"/>
  <c r="AI10" i="2"/>
  <c r="AJ10" i="2" s="1"/>
  <c r="AM10" i="2" s="1"/>
  <c r="AY10" i="2"/>
  <c r="AX10" i="2" s="1"/>
  <c r="AI16" i="2"/>
  <c r="AJ16" i="2" s="1"/>
  <c r="AM16" i="2" s="1"/>
  <c r="AY16" i="2"/>
  <c r="AX16" i="2" s="1"/>
  <c r="AI39" i="2"/>
  <c r="AJ39" i="2" s="1"/>
  <c r="AM39" i="2" s="1"/>
  <c r="AY29" i="2"/>
  <c r="AI14" i="2"/>
  <c r="AJ14" i="2" s="1"/>
  <c r="AM14" i="2" s="1"/>
  <c r="AY14" i="2"/>
  <c r="AX14" i="2" s="1"/>
  <c r="AI11" i="2"/>
  <c r="AJ11" i="2" s="1"/>
  <c r="AM11" i="2" s="1"/>
  <c r="AY11" i="2"/>
  <c r="AX11" i="2" s="1"/>
  <c r="AI37" i="2"/>
  <c r="AJ37" i="2" s="1"/>
  <c r="AM37" i="2" s="1"/>
  <c r="AY27" i="2"/>
  <c r="AX27" i="2" s="1"/>
  <c r="AZ27" i="2" s="1"/>
  <c r="AI20" i="2"/>
  <c r="AJ20" i="2" s="1"/>
  <c r="AM20" i="2" s="1"/>
  <c r="AY20" i="2"/>
  <c r="AX20" i="2" s="1"/>
  <c r="AI18" i="2"/>
  <c r="AJ18" i="2" s="1"/>
  <c r="AY18" i="2"/>
  <c r="AX18" i="2" s="1"/>
  <c r="AI22" i="2"/>
  <c r="AJ22" i="2" s="1"/>
  <c r="AM22" i="2" s="1"/>
  <c r="AY22" i="2"/>
  <c r="AX22" i="2" s="1"/>
  <c r="AI12" i="2"/>
  <c r="AJ12" i="2" s="1"/>
  <c r="AM12" i="2" s="1"/>
  <c r="AY12" i="2"/>
  <c r="AX12" i="2" s="1"/>
  <c r="AI40" i="2"/>
  <c r="AJ40" i="2" s="1"/>
  <c r="AM40" i="2" s="1"/>
  <c r="AY30" i="2"/>
  <c r="AI8" i="2"/>
  <c r="AJ8" i="2" s="1"/>
  <c r="AM8" i="2" s="1"/>
  <c r="AY8" i="2"/>
  <c r="AX8" i="2" s="1"/>
  <c r="AI21" i="2"/>
  <c r="AJ21" i="2" s="1"/>
  <c r="AM21" i="2" s="1"/>
  <c r="AY21" i="2"/>
  <c r="AX21" i="2" s="1"/>
  <c r="AI44" i="2"/>
  <c r="AJ44" i="2" s="1"/>
  <c r="AM44" i="2" s="1"/>
  <c r="AY33" i="2"/>
  <c r="AI33" i="2"/>
  <c r="AJ33" i="2" s="1"/>
  <c r="AM33" i="2" s="1"/>
  <c r="AY23" i="2"/>
  <c r="AX23" i="2" s="1"/>
  <c r="AI9" i="2"/>
  <c r="AJ9" i="2" s="1"/>
  <c r="AM9" i="2" s="1"/>
  <c r="AY9" i="2"/>
  <c r="AX9" i="2" s="1"/>
  <c r="AI35" i="2"/>
  <c r="AJ35" i="2" s="1"/>
  <c r="AM35" i="2" s="1"/>
  <c r="AY25" i="2"/>
  <c r="AX25" i="2" s="1"/>
  <c r="AZ25" i="2" s="1"/>
  <c r="AI34" i="2"/>
  <c r="AJ34" i="2" s="1"/>
  <c r="AM34" i="2" s="1"/>
  <c r="AY24" i="2"/>
  <c r="AX24" i="2" s="1"/>
  <c r="AZ24" i="2" s="1"/>
  <c r="AI15" i="2"/>
  <c r="AJ15" i="2" s="1"/>
  <c r="AM15" i="2" s="1"/>
  <c r="AY15" i="2"/>
  <c r="AX15" i="2" s="1"/>
  <c r="AI41" i="2"/>
  <c r="AJ41" i="2" s="1"/>
  <c r="AM41" i="2" s="1"/>
  <c r="AY31" i="2"/>
  <c r="AI38" i="2"/>
  <c r="AJ38" i="2" s="1"/>
  <c r="AM38" i="2" s="1"/>
  <c r="AY28" i="2"/>
  <c r="AI13" i="2"/>
  <c r="AJ13" i="2" s="1"/>
  <c r="AM13" i="2" s="1"/>
  <c r="AY13" i="2"/>
  <c r="AX13" i="2" s="1"/>
  <c r="AI36" i="2"/>
  <c r="AJ36" i="2" s="1"/>
  <c r="AM36" i="2" s="1"/>
  <c r="AY26" i="2"/>
  <c r="AX26" i="2" s="1"/>
  <c r="AZ26" i="2" s="1"/>
  <c r="AI17" i="2"/>
  <c r="AJ17" i="2" s="1"/>
  <c r="AM17" i="2" s="1"/>
  <c r="AY17" i="2"/>
  <c r="AX17" i="2" s="1"/>
  <c r="AI4" i="2"/>
  <c r="AJ4" i="2" s="1"/>
  <c r="AM4" i="2" s="1"/>
  <c r="AY4" i="2"/>
  <c r="AI6" i="2"/>
  <c r="AJ6" i="2" s="1"/>
  <c r="AM6" i="2" s="1"/>
  <c r="AY6" i="2"/>
  <c r="AX6" i="2" s="1"/>
  <c r="AI5" i="2"/>
  <c r="AJ5" i="2" s="1"/>
  <c r="AM5" i="2" s="1"/>
  <c r="AY5" i="2"/>
  <c r="AX5" i="2" s="1"/>
  <c r="AM18" i="2"/>
  <c r="AX28" i="2" l="1"/>
  <c r="AZ28" i="2" s="1"/>
  <c r="BA28" i="2" s="1"/>
  <c r="AX30" i="2"/>
  <c r="AZ30" i="2" s="1"/>
  <c r="BA30" i="2" s="1"/>
  <c r="AX29" i="2"/>
  <c r="AZ29" i="2" s="1"/>
  <c r="BA29" i="2" s="1"/>
  <c r="AX32" i="2"/>
  <c r="AZ32" i="2" s="1"/>
  <c r="BA32" i="2" s="1"/>
  <c r="AX31" i="2"/>
  <c r="AZ31" i="2" s="1"/>
  <c r="BA31" i="2" s="1"/>
  <c r="AX33" i="2"/>
  <c r="AZ33" i="2" s="1"/>
  <c r="BA33" i="2" s="1"/>
  <c r="AZ6" i="2"/>
  <c r="BA6" i="2" s="1"/>
  <c r="AZ13" i="2"/>
  <c r="BA13" i="2" s="1"/>
  <c r="AZ5" i="2"/>
  <c r="BA5" i="2" s="1"/>
  <c r="AX4" i="2"/>
  <c r="AZ4" i="2" s="1"/>
  <c r="BA4" i="2" s="1"/>
  <c r="BA26" i="2"/>
  <c r="BA25" i="2"/>
  <c r="AZ23" i="2"/>
  <c r="BA23" i="2" s="1"/>
  <c r="AZ21" i="2"/>
  <c r="BA21" i="2" s="1"/>
  <c r="AZ22" i="2"/>
  <c r="BA22" i="2" s="1"/>
  <c r="AZ20" i="2"/>
  <c r="BA20" i="2" s="1"/>
  <c r="AZ11" i="2"/>
  <c r="BA11" i="2" s="1"/>
  <c r="AZ10" i="2"/>
  <c r="BA10" i="2" s="1"/>
  <c r="BA24" i="2"/>
  <c r="AZ9" i="2"/>
  <c r="BA9" i="2" s="1"/>
  <c r="AZ8" i="2"/>
  <c r="BA8" i="2" s="1"/>
  <c r="AZ12" i="2"/>
  <c r="BA12" i="2" s="1"/>
  <c r="AZ18" i="2"/>
  <c r="BA18" i="2" s="1"/>
  <c r="BA27" i="2"/>
  <c r="AZ16" i="2"/>
  <c r="BA16" i="2" s="1"/>
  <c r="AZ7" i="2"/>
  <c r="BA7" i="2" s="1"/>
  <c r="AZ19" i="2"/>
  <c r="BA19" i="2" s="1"/>
  <c r="AZ17" i="2"/>
  <c r="BA17" i="2" s="1"/>
  <c r="AZ15" i="2"/>
  <c r="BA15" i="2" s="1"/>
  <c r="AZ14" i="2"/>
  <c r="BA14" i="2" s="1"/>
  <c r="AJ45" i="2"/>
  <c r="AM49" i="2" s="1"/>
  <c r="F13" i="4" s="1"/>
  <c r="AM45" i="2"/>
  <c r="AM50" i="2" s="1"/>
  <c r="F14" i="4" s="1"/>
  <c r="AZ47" i="2" l="1"/>
  <c r="BA48" i="2" s="1"/>
  <c r="F16" i="4" s="1"/>
  <c r="AM51" i="2"/>
  <c r="D10" i="4"/>
  <c r="D12" i="4"/>
  <c r="D11" i="4"/>
  <c r="D9" i="4"/>
  <c r="F10" i="4" l="1"/>
  <c r="F11" i="4" s="1"/>
  <c r="F19" i="4" s="1"/>
  <c r="G38" i="1"/>
  <c r="G39" i="1"/>
  <c r="G40" i="1"/>
  <c r="G41" i="1"/>
  <c r="G42" i="1"/>
  <c r="G43" i="1"/>
  <c r="G44" i="1"/>
  <c r="G45" i="1"/>
  <c r="G46" i="1"/>
  <c r="G47" i="1"/>
  <c r="G59" i="1"/>
  <c r="G60" i="1"/>
  <c r="G61" i="1"/>
  <c r="G62" i="1"/>
  <c r="G63" i="1"/>
  <c r="G64" i="1"/>
  <c r="G65" i="1"/>
  <c r="G66" i="1"/>
  <c r="G67" i="1"/>
  <c r="N43" i="2"/>
  <c r="M43" i="2" s="1"/>
  <c r="O43" i="2" s="1"/>
  <c r="P43" i="2" s="1"/>
  <c r="N44" i="2"/>
  <c r="M44" i="2" s="1"/>
  <c r="O44" i="2" s="1"/>
  <c r="P44" i="2" s="1"/>
  <c r="H149" i="1"/>
  <c r="AA5" i="2"/>
  <c r="Y44" i="2" l="1"/>
  <c r="Z44" i="2" s="1"/>
  <c r="AC44" i="2" s="1"/>
  <c r="Y40" i="2"/>
  <c r="Z40" i="2" s="1"/>
  <c r="AC40" i="2" s="1"/>
  <c r="N40" i="2"/>
  <c r="Y13" i="2"/>
  <c r="Z13" i="2" s="1"/>
  <c r="AC13" i="2" s="1"/>
  <c r="N13" i="2"/>
  <c r="Y42" i="2"/>
  <c r="Z42" i="2" s="1"/>
  <c r="AC42" i="2" s="1"/>
  <c r="N42" i="2"/>
  <c r="M42" i="2" s="1"/>
  <c r="O42" i="2" s="1"/>
  <c r="P42" i="2" s="1"/>
  <c r="Y38" i="2"/>
  <c r="Z38" i="2" s="1"/>
  <c r="AC38" i="2" s="1"/>
  <c r="N38" i="2"/>
  <c r="Y34" i="2"/>
  <c r="Z34" i="2" s="1"/>
  <c r="AC34" i="2" s="1"/>
  <c r="N34" i="2"/>
  <c r="Y19" i="2"/>
  <c r="Z19" i="2" s="1"/>
  <c r="AC19" i="2" s="1"/>
  <c r="N19" i="2"/>
  <c r="Y15" i="2"/>
  <c r="Z15" i="2" s="1"/>
  <c r="AC15" i="2" s="1"/>
  <c r="N15" i="2"/>
  <c r="Y36" i="2"/>
  <c r="Z36" i="2" s="1"/>
  <c r="AC36" i="2" s="1"/>
  <c r="N36" i="2"/>
  <c r="Y17" i="2"/>
  <c r="Z17" i="2" s="1"/>
  <c r="AC17" i="2" s="1"/>
  <c r="N17" i="2"/>
  <c r="Y43" i="2"/>
  <c r="Z43" i="2" s="1"/>
  <c r="AC43" i="2" s="1"/>
  <c r="Y39" i="2"/>
  <c r="Z39" i="2" s="1"/>
  <c r="AC39" i="2" s="1"/>
  <c r="N39" i="2"/>
  <c r="Y35" i="2"/>
  <c r="Z35" i="2" s="1"/>
  <c r="AC35" i="2" s="1"/>
  <c r="N35" i="2"/>
  <c r="Y20" i="2"/>
  <c r="Z20" i="2" s="1"/>
  <c r="AC20" i="2" s="1"/>
  <c r="N20" i="2"/>
  <c r="Y16" i="2"/>
  <c r="Z16" i="2" s="1"/>
  <c r="AC16" i="2" s="1"/>
  <c r="N16" i="2"/>
  <c r="Y41" i="2"/>
  <c r="Z41" i="2" s="1"/>
  <c r="AC41" i="2" s="1"/>
  <c r="N41" i="2"/>
  <c r="M41" i="2" s="1"/>
  <c r="O41" i="2" s="1"/>
  <c r="P41" i="2" s="1"/>
  <c r="Y37" i="2"/>
  <c r="Z37" i="2" s="1"/>
  <c r="AC37" i="2" s="1"/>
  <c r="N37" i="2"/>
  <c r="Y22" i="2"/>
  <c r="Z22" i="2" s="1"/>
  <c r="AC22" i="2" s="1"/>
  <c r="N22" i="2"/>
  <c r="Y18" i="2"/>
  <c r="Z18" i="2" s="1"/>
  <c r="AC18" i="2" s="1"/>
  <c r="N18" i="2"/>
  <c r="Y14" i="2"/>
  <c r="Z14" i="2" s="1"/>
  <c r="AC14" i="2" s="1"/>
  <c r="N14" i="2"/>
  <c r="Y21" i="2"/>
  <c r="Z21" i="2" s="1"/>
  <c r="AC21" i="2" s="1"/>
  <c r="N21" i="2"/>
  <c r="Y47" i="2"/>
  <c r="AA47" i="2" s="1"/>
  <c r="AC47" i="2" s="1"/>
  <c r="W5" i="2"/>
  <c r="W4" i="2"/>
  <c r="AA4" i="2"/>
  <c r="AB4" i="2"/>
  <c r="M34" i="2" l="1"/>
  <c r="O34" i="2" s="1"/>
  <c r="P34" i="2" s="1"/>
  <c r="M39" i="2"/>
  <c r="O39" i="2" s="1"/>
  <c r="P39" i="2" s="1"/>
  <c r="M36" i="2"/>
  <c r="O36" i="2" s="1"/>
  <c r="P36" i="2" s="1"/>
  <c r="M38" i="2"/>
  <c r="O38" i="2" s="1"/>
  <c r="P38" i="2" s="1"/>
  <c r="M40" i="2"/>
  <c r="O40" i="2" s="1"/>
  <c r="P40" i="2" s="1"/>
  <c r="M37" i="2"/>
  <c r="O37" i="2" s="1"/>
  <c r="P37" i="2" s="1"/>
  <c r="M35" i="2"/>
  <c r="O35" i="2" s="1"/>
  <c r="P35" i="2" s="1"/>
  <c r="M14" i="2"/>
  <c r="O14" i="2" s="1"/>
  <c r="P14" i="2" s="1"/>
  <c r="M22" i="2"/>
  <c r="O22" i="2" s="1"/>
  <c r="P22" i="2" s="1"/>
  <c r="M20" i="2"/>
  <c r="O20" i="2" s="1"/>
  <c r="P20" i="2" s="1"/>
  <c r="M15" i="2"/>
  <c r="O15" i="2" s="1"/>
  <c r="P15" i="2" s="1"/>
  <c r="M21" i="2"/>
  <c r="O21" i="2" s="1"/>
  <c r="P21" i="2" s="1"/>
  <c r="M18" i="2"/>
  <c r="O18" i="2" s="1"/>
  <c r="P18" i="2" s="1"/>
  <c r="M16" i="2"/>
  <c r="O16" i="2" s="1"/>
  <c r="P16" i="2" s="1"/>
  <c r="M19" i="2"/>
  <c r="O19" i="2" s="1"/>
  <c r="P19" i="2" s="1"/>
  <c r="M13" i="2"/>
  <c r="O13" i="2" s="1"/>
  <c r="P13" i="2" s="1"/>
  <c r="M17" i="2"/>
  <c r="O17" i="2" s="1"/>
  <c r="P17" i="2" s="1"/>
  <c r="M122" i="1"/>
  <c r="M121" i="1"/>
  <c r="M120" i="1"/>
  <c r="M119" i="1"/>
  <c r="M118" i="1"/>
  <c r="M117" i="1"/>
  <c r="M116" i="1"/>
  <c r="M128" i="1" l="1"/>
  <c r="I148" i="1" s="1"/>
  <c r="D18" i="4" s="1"/>
  <c r="M99" i="1"/>
  <c r="I147" i="1" s="1"/>
  <c r="G81" i="1"/>
  <c r="G82" i="1"/>
  <c r="G80" i="1"/>
  <c r="G79" i="1"/>
  <c r="G78" i="1"/>
  <c r="G77" i="1"/>
  <c r="G29" i="1"/>
  <c r="N4" i="2" s="1"/>
  <c r="M4" i="2" s="1"/>
  <c r="G31" i="1"/>
  <c r="G32" i="1"/>
  <c r="G33" i="1"/>
  <c r="G34" i="1"/>
  <c r="G35" i="1"/>
  <c r="G36" i="1"/>
  <c r="G37" i="1"/>
  <c r="D17" i="4" l="1"/>
  <c r="O4" i="2"/>
  <c r="P4" i="2" s="1"/>
  <c r="Y9" i="2"/>
  <c r="N9" i="2"/>
  <c r="Y5" i="2"/>
  <c r="N5" i="2"/>
  <c r="Y12" i="2"/>
  <c r="Z12" i="2" s="1"/>
  <c r="AC12" i="2" s="1"/>
  <c r="N12" i="2"/>
  <c r="Y8" i="2"/>
  <c r="N8" i="2"/>
  <c r="Y11" i="2"/>
  <c r="Z11" i="2" s="1"/>
  <c r="AC11" i="2" s="1"/>
  <c r="N11" i="2"/>
  <c r="Y7" i="2"/>
  <c r="N7" i="2"/>
  <c r="Y10" i="2"/>
  <c r="Z10" i="2" s="1"/>
  <c r="AC10" i="2" s="1"/>
  <c r="N10" i="2"/>
  <c r="Y6" i="2"/>
  <c r="Z6" i="2" s="1"/>
  <c r="AC6" i="2" s="1"/>
  <c r="N6" i="2"/>
  <c r="M83" i="1"/>
  <c r="I145" i="1" s="1"/>
  <c r="D15" i="4" s="1"/>
  <c r="Y4" i="2"/>
  <c r="V5" i="2"/>
  <c r="X5" i="2" s="1"/>
  <c r="Z5" i="2" s="1"/>
  <c r="AC5" i="2" s="1"/>
  <c r="V4" i="2"/>
  <c r="X4" i="2" s="1"/>
  <c r="U4" i="2"/>
  <c r="M10" i="2" l="1"/>
  <c r="O10" i="2" s="1"/>
  <c r="P10" i="2" s="1"/>
  <c r="M11" i="2"/>
  <c r="O11" i="2" s="1"/>
  <c r="P11" i="2" s="1"/>
  <c r="M12" i="2"/>
  <c r="O12" i="2" s="1"/>
  <c r="P12" i="2" s="1"/>
  <c r="M9" i="2"/>
  <c r="O9" i="2" s="1"/>
  <c r="P9" i="2" s="1"/>
  <c r="M6" i="2"/>
  <c r="O6" i="2" s="1"/>
  <c r="P6" i="2" s="1"/>
  <c r="M7" i="2"/>
  <c r="O7" i="2" s="1"/>
  <c r="P7" i="2" s="1"/>
  <c r="M8" i="2"/>
  <c r="O8" i="2" s="1"/>
  <c r="P8" i="2" s="1"/>
  <c r="M5" i="2"/>
  <c r="O5" i="2" s="1"/>
  <c r="P5" i="2" s="1"/>
  <c r="Z4" i="2"/>
  <c r="AC4" i="2" s="1"/>
  <c r="O47" i="2" l="1"/>
  <c r="P48" i="2" s="1"/>
  <c r="D16" i="4" s="1"/>
  <c r="Z45" i="2"/>
  <c r="AC49" i="2" s="1"/>
  <c r="AC45" i="2"/>
  <c r="AC50" i="2" s="1"/>
  <c r="I146" i="1" l="1"/>
  <c r="I143" i="1"/>
  <c r="D13" i="4" s="1"/>
  <c r="AC51" i="2"/>
  <c r="I144" i="1"/>
  <c r="I149" i="1" l="1"/>
  <c r="D14" i="4"/>
  <c r="I150" i="1" l="1"/>
  <c r="D151" i="1" l="1"/>
  <c r="M147" i="1"/>
  <c r="M156" i="1" s="1"/>
  <c r="J155" i="1"/>
  <c r="H155" i="1"/>
  <c r="D19" i="4"/>
</calcChain>
</file>

<file path=xl/sharedStrings.xml><?xml version="1.0" encoding="utf-8"?>
<sst xmlns="http://schemas.openxmlformats.org/spreadsheetml/2006/main" count="362" uniqueCount="257">
  <si>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</si>
  <si>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>Responsável pela Atividade Acadêmica</t>
  </si>
  <si>
    <t>Email:</t>
  </si>
  <si>
    <t>Telefone:</t>
  </si>
  <si>
    <t>Nome:</t>
  </si>
  <si>
    <t>SOMENTE PELO ATENDIMENTO</t>
  </si>
  <si>
    <t>PELO ATENDIMENTO E PELO PORTAL DO ALUNO</t>
  </si>
  <si>
    <t>Informações básicas</t>
  </si>
  <si>
    <t>Curso que coordena:</t>
  </si>
  <si>
    <t>Coordenador do curso vinculado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</si>
  <si>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</si>
  <si>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</si>
  <si>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</si>
  <si>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</si>
  <si>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</si>
  <si>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</si>
  <si>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</si>
  <si>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</si>
  <si>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</si>
  <si>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</si>
  <si>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</si>
  <si>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</si>
  <si>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Data</t>
  </si>
  <si>
    <t>Atividade</t>
  </si>
  <si>
    <t>Horário Inicial</t>
  </si>
  <si>
    <t>Horário Final</t>
  </si>
  <si>
    <t>Carga Horária</t>
  </si>
  <si>
    <t>Professor</t>
  </si>
  <si>
    <t>Prevê remuneração?</t>
  </si>
  <si>
    <t>Titulação</t>
  </si>
  <si>
    <t>EXTERNO</t>
  </si>
  <si>
    <t>UNIFEV</t>
  </si>
  <si>
    <t>Infraestrutura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</si>
  <si>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</si>
  <si>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</si>
  <si>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</si>
  <si>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</si>
  <si>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</si>
  <si>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</si>
  <si>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Pedágio </t>
  </si>
  <si>
    <t>Qtd</t>
  </si>
  <si>
    <t xml:space="preserve">Valor fixado </t>
  </si>
  <si>
    <t>Reserva em hotel</t>
  </si>
  <si>
    <t xml:space="preserve">Passagens 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</si>
  <si>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</si>
  <si>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</si>
  <si>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</si>
  <si>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</si>
  <si>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</si>
  <si>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</si>
  <si>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</si>
  <si>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</si>
  <si>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</si>
  <si>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</si>
  <si>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</si>
  <si>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</si>
  <si>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</si>
  <si>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</si>
  <si>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</si>
  <si>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CARTAZ (42X29)</t>
  </si>
  <si>
    <t>CONVITES</t>
  </si>
  <si>
    <t>CRACHÁS</t>
  </si>
  <si>
    <t>FILIPETAS FRENTE (10X21)</t>
  </si>
  <si>
    <t>FILIPETAS FRENTE E VERSO (10X21)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</si>
  <si>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</si>
  <si>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</si>
  <si>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</si>
  <si>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</si>
  <si>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</si>
  <si>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t>Descrição ref. a palestrante com valor específico.</t>
  </si>
  <si>
    <t>Horas do professor em  viagens (Visitas)</t>
  </si>
  <si>
    <t xml:space="preserve">OBSERVAÇÕES GERAIS AO MARKETING : 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</si>
  <si>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</si>
  <si>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</si>
  <si>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</si>
  <si>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</si>
  <si>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</si>
  <si>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</si>
  <si>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</si>
  <si>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</si>
  <si>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</si>
  <si>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</si>
  <si>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</si>
  <si>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</si>
  <si>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</si>
  <si>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</si>
  <si>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</si>
  <si>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</si>
  <si>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t>PONTO DE EQUILÍBRIO</t>
  </si>
  <si>
    <t>SEMI PRESENCIAL</t>
  </si>
  <si>
    <t>Formas de inscrição? Clique e selecione</t>
  </si>
  <si>
    <t xml:space="preserve">Número máximo de inscrições que podemos aceitar? 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</si>
  <si>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</si>
  <si>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</si>
  <si>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</si>
  <si>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</si>
  <si>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</si>
  <si>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Previsão no projeto </t>
  </si>
  <si>
    <t xml:space="preserve">Realizado </t>
  </si>
  <si>
    <t>Remuneração com os docentes</t>
  </si>
  <si>
    <t>Encargos sobre a folha (Patronal)</t>
  </si>
  <si>
    <t xml:space="preserve">Outras despesas com o docente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</si>
  <si>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</si>
  <si>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</si>
  <si>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</si>
  <si>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</si>
  <si>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</si>
  <si>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</si>
  <si>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</si>
  <si>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</si>
  <si>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</si>
  <si>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</si>
  <si>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</si>
  <si>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</si>
  <si>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>Endereço:</t>
  </si>
  <si>
    <t>Cidade/UF:</t>
  </si>
  <si>
    <t>CEL/FONE:</t>
  </si>
  <si>
    <t>PIS/PASEP:</t>
  </si>
  <si>
    <t xml:space="preserve">INFORMAR DADOS BANCÁRIOS DE PROFESSOR EXTERNO 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</si>
  <si>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</si>
  <si>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</si>
  <si>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</si>
  <si>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</si>
  <si>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</si>
  <si>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</si>
  <si>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>PARTICIPANTES</t>
  </si>
  <si>
    <t xml:space="preserve">APROVADO </t>
  </si>
  <si>
    <t>REPROVADO</t>
  </si>
  <si>
    <t>Dados necessários para pagamento de professor externo</t>
  </si>
  <si>
    <t>n°</t>
  </si>
  <si>
    <t>ATÉ 4 PARCELAS</t>
  </si>
  <si>
    <t>CRONOGRAMA - ATIVIDADE DE EXTENSÃO ( ESTE CRONOGRAMA PUXARÁ AUTOMATICAMENTE OS DADOS DO PROJETO, SENDO ASSIM SÓ DEVERÁ SER MODIFICADOS EM CASOS EXCEPCIONAIS DE MUDANÇAS IMPREVISTAS NO MOMENTO DE ELABORAÇÃO DO PROJETO)</t>
  </si>
  <si>
    <t>Haverá parcelamento do valor? (Lembramos que a parcela deverá ser de no mínimo R$ 10,00)  Clique e selecione</t>
  </si>
  <si>
    <t>O coordenador do curso de graduação vinculado à emissão deste projeto tem de estar ciente e de acordo com a proposta apresentada.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</si>
  <si>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</si>
  <si>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</si>
  <si>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>Quantas horas PAC deve constar no certificado do aluno ?</t>
  </si>
  <si>
    <t>As inscrições devem ser oferecidas para um público específico ?  Se sim, mencione neste espaço. (Exemplo: apenas aos cursos da saúde, apenas para Graduados em Direito, apenas aos graduandos de Letras, apenas aos profissionais que atuam no setor alimentício, etc)</t>
  </si>
  <si>
    <t xml:space="preserve">Previsão de pessoas inscritas ? </t>
  </si>
  <si>
    <t>Outras fontes de recursos ?  (Citar o valor a receber  - Exemplo:  patrocinio, programas do governo...)</t>
  </si>
  <si>
    <t>Descrição ref. ao palestrante com valor específico.</t>
  </si>
  <si>
    <t>Este campo calculará as despesas com professores/palestrantes que são de outras cidades, pois, nestes casos, a Unifev fará o reembolso das despesas, de acordo com os valores fixados em nossa tabela.  As células em branco devem ser preenchidas pelo proponente, de acordo com a previsão.  Na coluna "Observação" deve ser descrito quais os professores farão jus aos itens mencionados.  As notinhas deverão ser INDISPENSÁVELMENTE apresentadas à instituição, para que o reembolso seja efetuado. Mesmo que o valor seja superior os mencionados, o reembolso respeitará esse limite.</t>
  </si>
  <si>
    <t xml:space="preserve">Este campo calculará os gastos com a compra de materiais, frete de ônibus, brindes e outras despesas que forem necessárias para a realização do evento.  Os campos a serem preenchidos estão em brancos. Após aprovado pelo Consepe, este documento será enviado ao setor de compras.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</si>
  <si>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brancos. Após aprovado pelo Consepe, este documento será enviado ao setor de eventos.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</si>
  <si>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t xml:space="preserve">Este campo calculará os gastos com os materiais solicitados ao Setor de Comunicação e Marketing. Os campos a serem preenchidos estão em branco. Após aprovado pelo Consepe, este documento será enviado ao Setor de Comunicação e Marketing. O professor responsável deverá contatar o departamento para detalhar as solicitações e providenciar, também, a divulgação do evento. Lembramos que o Setor de Comunicação e Marketing precisará de um prazo após a aprovação do Consepe para produzir os materiais e programar a divulgação do evento.  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</si>
  <si>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</si>
  <si>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</si>
  <si>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</si>
  <si>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</si>
  <si>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</si>
  <si>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Este campo é destina aos serviços a serem prestados pelo setor de audiovisual e STI. Assim que aprovado, este projeto será encaminhado a ambos os departamentos. O professor responsável deverá contata-los para detalhar as solicitações. São atribuições do setor audiovisual: montar computadores, equipamentos de som, microfones, etc. São atribuições do STI (INFORMÁTICA): reservar laboratórios, reservar computadores, emissão de certificado online, etc.</t>
  </si>
  <si>
    <t>Regulamento:</t>
  </si>
  <si>
    <t>https://www.unifev.edu.br/site/docs/documentos/1402.pdf</t>
  </si>
  <si>
    <t>Há responsabilidade social ?</t>
  </si>
  <si>
    <t xml:space="preserve">Atenção: é necessário que esteja preenchidas as célula "K21", com a previsão de inscritos, e a célula "G24" com o valor das inscrições. É necessário que estes números sejam suficientes para que o curso não ofereça um "RESULTADO NEGATIVO". Se o resultado for negativo no campo acima teremos a indicação de que o é recomendável que aumente o "valor da inscrição" ou o número de "previsto para inscrição", caso não gere resultado negativo o projeto estará apto para passar no Consepe. </t>
  </si>
  <si>
    <t>Médico</t>
  </si>
  <si>
    <t>Médico especialista</t>
  </si>
  <si>
    <t>Médico mestre</t>
  </si>
  <si>
    <t>Médico Doutor</t>
  </si>
  <si>
    <t>Campus centro - Lab. Informática 4</t>
  </si>
  <si>
    <t>Campus centro - Sala de 30 a 50 lugares</t>
  </si>
  <si>
    <t xml:space="preserve">Campus centro - Memorial </t>
  </si>
  <si>
    <t>Campus centro - Sala de 51 a 100 lugares</t>
  </si>
  <si>
    <t>Cidade Universitária  - Sala de 30 a 50 lugares</t>
  </si>
  <si>
    <t>Cidade Universitária  - Sala de 51 a 100 lugares</t>
  </si>
  <si>
    <t xml:space="preserve">Local do evento </t>
  </si>
  <si>
    <t xml:space="preserve">Quantidade de horas utilizadas no local </t>
  </si>
  <si>
    <t xml:space="preserve">Resultado do custo por dia </t>
  </si>
  <si>
    <t xml:space="preserve">Local </t>
  </si>
  <si>
    <t xml:space="preserve">TOTAL DE GASTOS COM INFRA NO PROJETO </t>
  </si>
  <si>
    <t xml:space="preserve">DESPESAS COM INFRA </t>
  </si>
  <si>
    <t xml:space="preserve">Resultado sem o erro </t>
  </si>
  <si>
    <t xml:space="preserve">Se seu projeto aconteceu em local externo ? Digite aqui em qual local aconteceu </t>
  </si>
  <si>
    <t>Ambiente Unifev ou Local externo (selecionar)</t>
  </si>
  <si>
    <t>Ambiente Unifev ou Local externo em que aconteceu (selecionar)</t>
  </si>
  <si>
    <t xml:space="preserve"> Despesas com infraestrutura</t>
  </si>
  <si>
    <t xml:space="preserve">Se seu projeto acontecerá em local externo ? Digite aqui em qual local será: </t>
  </si>
  <si>
    <t xml:space="preserve">Laboratório de Anatomia </t>
  </si>
  <si>
    <t xml:space="preserve">Laboratório de Fisiologia </t>
  </si>
  <si>
    <t xml:space="preserve">Laboratório de Gastronomia </t>
  </si>
  <si>
    <t>Externo</t>
  </si>
  <si>
    <t>Ambiente Unifev</t>
  </si>
  <si>
    <t>Laboratório Didático-pedagógico</t>
  </si>
  <si>
    <t>Laboratório de Letras</t>
  </si>
  <si>
    <t>Valor Hora Aula (Paulo Gil Informou)</t>
  </si>
  <si>
    <t>Valor Minuto Aula</t>
  </si>
  <si>
    <t xml:space="preserve">Valor por Minuto </t>
  </si>
  <si>
    <t>Horas Transformadas em Minutos</t>
  </si>
  <si>
    <t>Curso de Extensão</t>
  </si>
  <si>
    <t>Programa de Extensão</t>
  </si>
  <si>
    <t>Evento de Extensão</t>
  </si>
  <si>
    <t>Prestação de Serviço</t>
  </si>
  <si>
    <t>Eixo temático</t>
  </si>
  <si>
    <t xml:space="preserve">Emissaõ de certificado pela Unifev?  Clique e selecione                                               </t>
  </si>
  <si>
    <r>
      <t>J</t>
    </r>
    <r>
      <rPr>
        <b/>
        <u/>
        <sz val="12"/>
        <color theme="1"/>
        <rFont val="Calibri"/>
        <family val="2"/>
      </rPr>
      <t xml:space="preserve">USTIFICATIVA POR FALTA DE REMUNERAÇÃO.  </t>
    </r>
    <r>
      <rPr>
        <b/>
        <sz val="12"/>
        <color theme="1"/>
        <rFont val="Calibri"/>
        <family val="2"/>
      </rPr>
      <t xml:space="preserve"> (Quando não houver previsão de remuneração para o professor, este campo deverá ser preenchido com a justificativa)</t>
    </r>
  </si>
  <si>
    <r>
      <rPr>
        <b/>
        <u/>
        <sz val="12"/>
        <color theme="1"/>
        <rFont val="Calibri"/>
        <family val="2"/>
      </rPr>
      <t>ATENÇÃO: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REFERENTE AO PAGAMENTO DO PROFESSOR, LEMBRAMOS QUE TODO VALOR AQUI MENCIONADO É VALOR BRUTO, E SOFRERÁ OS DESCONTOS DEVIDOS PELO CONTRATADO. A ORA CONTRATANTE, UNIFEV, ARCARÁ COM OS TRIBUTOS DESTINADOS A ELA, OU SEJA, OS IMPOSTOS PATRONAIS. AMBAS SITUAÇÕES ESTÃO PREVISTAS EM LEI E SERÃO SEGUIDAS RIGOROSAMENTE.</t>
    </r>
  </si>
  <si>
    <t>Refeição (Reembolso até R$ 40,00, de acordo com a NF)</t>
  </si>
  <si>
    <r>
      <rPr>
        <b/>
        <sz val="12"/>
        <rFont val="Calibri"/>
        <family val="2"/>
      </rPr>
      <t>Atenção</t>
    </r>
    <r>
      <rPr>
        <sz val="12"/>
        <color theme="1"/>
        <rFont val="Calibri"/>
        <family val="2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</si>
  <si>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>O ponto de equilíbrio é o número mínimo de inscrições que o curso precisa para acontecer. Quando o curso for oferecido sem valor de inscrição, na célula abaixo teremos a expressão"</t>
    </r>
    <r>
      <rPr>
        <sz val="12"/>
        <color rgb="FFFF0000"/>
        <rFont val="Calibri"/>
        <family val="2"/>
      </rPr>
      <t>#DIV/0!</t>
    </r>
    <r>
      <rPr>
        <sz val="12"/>
        <color theme="1"/>
        <rFont val="Calibri"/>
        <family val="2"/>
      </rPr>
      <t>". É recomendado que todo curso que gere custo, tenha também uma taxa de inscrição para evitar resultados negativos.</t>
    </r>
  </si>
  <si>
    <t>Comunicação</t>
  </si>
  <si>
    <t>Cultura</t>
  </si>
  <si>
    <t>Direitos Humanos e Justiça</t>
  </si>
  <si>
    <t>Educação</t>
  </si>
  <si>
    <t>Meio Ambiente</t>
  </si>
  <si>
    <t xml:space="preserve">Saúde </t>
  </si>
  <si>
    <t>Tecnologia e Produção</t>
  </si>
  <si>
    <t>Trabalho</t>
  </si>
  <si>
    <t>Selecione a modalidade e o eixo temático</t>
  </si>
  <si>
    <t xml:space="preserve">Valor por Minuto  </t>
  </si>
  <si>
    <t>PROPOSTA DE ATIVIDADE DE EXTENSÃO 2018</t>
  </si>
  <si>
    <t>RELATÓRIO FINAL DE ATIVIDADE DE EXTENSÃO 2016</t>
  </si>
  <si>
    <t xml:space="preserve">Modalidade </t>
  </si>
  <si>
    <t>Unifev saúde - Auditório - (Capacidade 250)</t>
  </si>
  <si>
    <t>Campus centro - Auditório Vandelei Passoni - (Capacidade 100)</t>
  </si>
  <si>
    <t>Cidade Universitária - Auditório  - (Capacidade 120)</t>
  </si>
  <si>
    <t>Campus centro - Lab. Informática 1 - (Capacidade 40)</t>
  </si>
  <si>
    <t>Campus centro - Lab. Informática 2 - (Capacidade 42)</t>
  </si>
  <si>
    <t>Campus centro - Lab. Informática 3 - (Capacidade 24)</t>
  </si>
  <si>
    <t>Cidade Universitária  - Lab. Informática 1 - (Capacidade 32)</t>
  </si>
  <si>
    <t>Cidade Universitária  - Lab. Informática 2 - (Capacidade 32)</t>
  </si>
  <si>
    <t>Cidade Universitária  - Lab. Informática 4 - (Capacidade 32)</t>
  </si>
  <si>
    <t>Cidade Universitária  - Lab. Informática 5 - (Capacidade 32)</t>
  </si>
  <si>
    <t>Cidade Universitária  - Lab. Informática 3 - (Capacidade 35)</t>
  </si>
  <si>
    <t>MODALIDADES</t>
  </si>
  <si>
    <t>EIXO TEMÁTICO</t>
  </si>
  <si>
    <t xml:space="preserve">TÍTULO: </t>
  </si>
  <si>
    <t>Van - 15 lugares</t>
  </si>
  <si>
    <t>Micro-ônibus - 30 lugares</t>
  </si>
  <si>
    <t>Ônibus - 44 lugares</t>
  </si>
  <si>
    <t>Dia :</t>
  </si>
  <si>
    <t>00/00/2018</t>
  </si>
  <si>
    <t xml:space="preserve">Valor do Km rodado </t>
  </si>
  <si>
    <t>DESPESAS COM COMPRAS E VIAGEM</t>
  </si>
  <si>
    <t>PEDIDOS AO SETOR DE COMPRAS E LICITAÇÃO (VIAGEM)</t>
  </si>
  <si>
    <t>Despesas com compras  e viagem</t>
  </si>
  <si>
    <t>Local de saída em Votuporanga :</t>
  </si>
  <si>
    <t>Local de retorno em Votuporanga  :</t>
  </si>
  <si>
    <t>Endereço do destino:</t>
  </si>
  <si>
    <t xml:space="preserve">OBS: </t>
  </si>
  <si>
    <r>
      <rPr>
        <b/>
        <u/>
        <sz val="12"/>
        <rFont val="Calibri"/>
        <family val="2"/>
      </rPr>
      <t>TABELA DE VALORES A SEREM PAGOS  HORA/AULA</t>
    </r>
    <r>
      <rPr>
        <b/>
        <sz val="12"/>
        <color rgb="FFFF0000"/>
        <rFont val="Calibri"/>
        <family val="2"/>
      </rPr>
      <t xml:space="preserve">  </t>
    </r>
    <r>
      <rPr>
        <b/>
        <sz val="12"/>
        <color theme="1"/>
        <rFont val="Calibri"/>
        <family val="2"/>
      </rPr>
      <t>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</si>
  <si>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t>Horário Saída:</t>
  </si>
  <si>
    <t>Horário Chegada :</t>
  </si>
  <si>
    <r>
      <t xml:space="preserve">Conceito     </t>
    </r>
    <r>
      <rPr>
        <b/>
        <sz val="10"/>
        <color theme="1"/>
        <rFont val="Calibri"/>
        <family val="2"/>
      </rPr>
      <t>(Selecione)</t>
    </r>
  </si>
  <si>
    <t>Inscrição (REGRA) - início: terceiro dia útil após o consepe - término: sete dias úteis antes da data do curso</t>
  </si>
  <si>
    <t>00/00/2018 a 00/00/2018</t>
  </si>
  <si>
    <t>PREVISÃO DE RECEITA COM INSCRIÇÕES</t>
  </si>
  <si>
    <t xml:space="preserve">DEMOSTRATIVO FINANCEIRO ESPERADO DO CURSO </t>
  </si>
  <si>
    <t>RESULTADO ESPERADO</t>
  </si>
  <si>
    <t>OUTRAS FONTES DE RECURSOS</t>
  </si>
  <si>
    <t>Horário Inicial (hh:mm)</t>
  </si>
  <si>
    <t>Horário Final (hh:mm)</t>
  </si>
  <si>
    <t>Carga Horária (hh:mm)</t>
  </si>
  <si>
    <t>Data (dd/mm/aa)</t>
  </si>
  <si>
    <t>LICITAÇÃO ÔNIBUS</t>
  </si>
  <si>
    <t xml:space="preserve">           Locação :      </t>
  </si>
  <si>
    <t xml:space="preserve">   Selecione o transporte</t>
  </si>
  <si>
    <t>Observações Gerais: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</si>
</sst>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  <numFmt numFmtId="168" formatCode="[$-F400]h:mm:ss\ AM/PM"/>
    <numFmt numFmtId="169" formatCode="0.0000"/>
    <numFmt numFmtId="170" formatCode="_-&quot;R$&quot;\ * #,##0.000000_-;\-&quot;R$&quot;\ * #,##0.000000_-;_-&quot;R$&quot;\ * &quot;-&quot;??_-;_-@_-"/>
    <numFmt numFmtId="171" formatCode="d/m/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u/>
      <sz val="15"/>
      <color theme="1"/>
      <name val="Calibri"/>
      <family val="2"/>
    </font>
    <font>
      <sz val="40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u/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8"/>
      <color theme="1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b/>
      <u/>
      <sz val="12"/>
      <name val="Calibri"/>
      <family val="2"/>
    </font>
    <font>
      <u/>
      <sz val="13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2">
    <xf numFmtId="0" fontId="0" fillId="0" borderId="0" xfId="0"/>
    <xf numFmtId="0" fontId="0" fillId="0" borderId="0" xfId="0" applyNumberFormat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44" fontId="0" fillId="0" borderId="0" xfId="0" applyNumberFormat="1"/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0" fontId="8" fillId="0" borderId="0" xfId="0" applyFont="1"/>
    <xf numFmtId="0" fontId="0" fillId="4" borderId="18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7" xfId="0" applyNumberFormat="1" applyFill="1" applyBorder="1" applyAlignment="1">
      <alignment horizontal="center"/>
    </xf>
    <xf numFmtId="44" fontId="0" fillId="4" borderId="20" xfId="1" applyFont="1" applyFill="1" applyBorder="1" applyAlignment="1">
      <alignment horizontal="center"/>
    </xf>
    <xf numFmtId="44" fontId="0" fillId="4" borderId="2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vertical="top"/>
      <protection locked="0"/>
    </xf>
    <xf numFmtId="0" fontId="11" fillId="3" borderId="45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</xf>
    <xf numFmtId="14" fontId="17" fillId="0" borderId="56" xfId="0" applyNumberFormat="1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4" borderId="54" xfId="0" applyFont="1" applyFill="1" applyBorder="1" applyAlignment="1" applyProtection="1">
      <alignment horizontal="center" vertical="center" wrapText="1"/>
    </xf>
    <xf numFmtId="44" fontId="17" fillId="0" borderId="27" xfId="1" applyFont="1" applyBorder="1" applyAlignment="1" applyProtection="1">
      <alignment horizontal="center" vertical="center" wrapText="1"/>
      <protection locked="0"/>
    </xf>
    <xf numFmtId="0" fontId="11" fillId="4" borderId="54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  <protection locked="0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/>
    </xf>
    <xf numFmtId="0" fontId="17" fillId="3" borderId="31" xfId="0" applyFont="1" applyFill="1" applyBorder="1" applyAlignment="1" applyProtection="1">
      <alignment horizontal="center" wrapText="1"/>
    </xf>
    <xf numFmtId="8" fontId="17" fillId="3" borderId="1" xfId="0" applyNumberFormat="1" applyFont="1" applyFill="1" applyBorder="1" applyAlignment="1" applyProtection="1">
      <alignment horizontal="center"/>
    </xf>
    <xf numFmtId="0" fontId="17" fillId="0" borderId="1" xfId="1" applyNumberFormat="1" applyFont="1" applyBorder="1" applyAlignment="1" applyProtection="1">
      <alignment horizontal="center"/>
      <protection locked="0"/>
    </xf>
    <xf numFmtId="44" fontId="17" fillId="3" borderId="1" xfId="1" applyFont="1" applyFill="1" applyBorder="1" applyProtection="1"/>
    <xf numFmtId="44" fontId="17" fillId="0" borderId="1" xfId="1" applyFont="1" applyFill="1" applyBorder="1" applyAlignment="1" applyProtection="1">
      <alignment horizontal="center"/>
      <protection locked="0"/>
    </xf>
    <xf numFmtId="44" fontId="17" fillId="0" borderId="1" xfId="1" applyFont="1" applyFill="1" applyBorder="1" applyAlignment="1" applyProtection="1">
      <alignment horizontal="center" wrapText="1"/>
      <protection locked="0"/>
    </xf>
    <xf numFmtId="0" fontId="17" fillId="3" borderId="49" xfId="0" applyFont="1" applyFill="1" applyBorder="1" applyAlignment="1" applyProtection="1">
      <alignment horizontal="center" wrapText="1"/>
    </xf>
    <xf numFmtId="8" fontId="17" fillId="3" borderId="10" xfId="0" applyNumberFormat="1" applyFont="1" applyFill="1" applyBorder="1" applyAlignment="1" applyProtection="1">
      <alignment horizontal="center"/>
    </xf>
    <xf numFmtId="44" fontId="17" fillId="3" borderId="10" xfId="1" applyFont="1" applyFill="1" applyBorder="1" applyProtection="1"/>
    <xf numFmtId="44" fontId="17" fillId="3" borderId="14" xfId="0" applyNumberFormat="1" applyFont="1" applyFill="1" applyBorder="1" applyAlignment="1" applyProtection="1"/>
    <xf numFmtId="0" fontId="11" fillId="3" borderId="39" xfId="0" applyFont="1" applyFill="1" applyBorder="1" applyAlignment="1" applyProtection="1">
      <alignment horizontal="center" wrapText="1"/>
    </xf>
    <xf numFmtId="44" fontId="17" fillId="0" borderId="1" xfId="1" applyFont="1" applyBorder="1" applyProtection="1"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7" fillId="0" borderId="46" xfId="0" applyFont="1" applyBorder="1" applyAlignment="1" applyProtection="1">
      <protection locked="0"/>
    </xf>
    <xf numFmtId="0" fontId="17" fillId="0" borderId="2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44" fontId="17" fillId="3" borderId="6" xfId="1" applyFont="1" applyFill="1" applyBorder="1" applyProtection="1"/>
    <xf numFmtId="0" fontId="17" fillId="3" borderId="57" xfId="0" applyFont="1" applyFill="1" applyBorder="1" applyProtection="1"/>
    <xf numFmtId="0" fontId="17" fillId="3" borderId="58" xfId="0" applyFont="1" applyFill="1" applyBorder="1" applyProtection="1"/>
    <xf numFmtId="44" fontId="17" fillId="3" borderId="37" xfId="0" applyNumberFormat="1" applyFont="1" applyFill="1" applyBorder="1" applyAlignment="1" applyProtection="1"/>
    <xf numFmtId="0" fontId="17" fillId="2" borderId="52" xfId="0" applyFont="1" applyFill="1" applyBorder="1" applyProtection="1">
      <protection locked="0"/>
    </xf>
    <xf numFmtId="0" fontId="17" fillId="2" borderId="27" xfId="0" applyFont="1" applyFill="1" applyBorder="1" applyProtection="1">
      <protection locked="0"/>
    </xf>
    <xf numFmtId="0" fontId="17" fillId="2" borderId="28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44" fontId="17" fillId="2" borderId="23" xfId="0" applyNumberFormat="1" applyFont="1" applyFill="1" applyBorder="1" applyProtection="1">
      <protection locked="0"/>
    </xf>
    <xf numFmtId="0" fontId="17" fillId="2" borderId="36" xfId="0" applyFont="1" applyFill="1" applyBorder="1" applyProtection="1">
      <protection locked="0"/>
    </xf>
    <xf numFmtId="0" fontId="17" fillId="2" borderId="5" xfId="0" applyFont="1" applyFill="1" applyBorder="1" applyProtection="1">
      <protection locked="0"/>
    </xf>
    <xf numFmtId="0" fontId="17" fillId="2" borderId="18" xfId="0" applyFont="1" applyFill="1" applyBorder="1" applyProtection="1">
      <protection locked="0"/>
    </xf>
    <xf numFmtId="0" fontId="17" fillId="2" borderId="19" xfId="0" applyFont="1" applyFill="1" applyBorder="1" applyProtection="1">
      <protection locked="0"/>
    </xf>
    <xf numFmtId="0" fontId="17" fillId="2" borderId="20" xfId="0" applyFont="1" applyFill="1" applyBorder="1" applyProtection="1">
      <protection locked="0"/>
    </xf>
    <xf numFmtId="0" fontId="20" fillId="2" borderId="24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vertical="center" wrapText="1"/>
      <protection locked="0"/>
    </xf>
    <xf numFmtId="0" fontId="2" fillId="3" borderId="37" xfId="0" applyFont="1" applyFill="1" applyBorder="1" applyAlignment="1" applyProtection="1">
      <alignment horizontal="center"/>
    </xf>
    <xf numFmtId="0" fontId="2" fillId="3" borderId="19" xfId="0" applyFont="1" applyFill="1" applyBorder="1" applyProtection="1"/>
    <xf numFmtId="0" fontId="2" fillId="3" borderId="20" xfId="0" applyFont="1" applyFill="1" applyBorder="1" applyProtection="1"/>
    <xf numFmtId="0" fontId="13" fillId="3" borderId="6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5" borderId="26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58" xfId="0" applyFill="1" applyBorder="1"/>
    <xf numFmtId="0" fontId="0" fillId="5" borderId="67" xfId="0" applyFill="1" applyBorder="1"/>
    <xf numFmtId="0" fontId="0" fillId="5" borderId="6" xfId="0" applyFill="1" applyBorder="1"/>
    <xf numFmtId="14" fontId="0" fillId="5" borderId="6" xfId="0" applyNumberFormat="1" applyFill="1" applyBorder="1"/>
    <xf numFmtId="44" fontId="0" fillId="5" borderId="6" xfId="1" applyFont="1" applyFill="1" applyBorder="1"/>
    <xf numFmtId="0" fontId="0" fillId="5" borderId="6" xfId="1" applyNumberFormat="1" applyFont="1" applyFill="1" applyBorder="1"/>
    <xf numFmtId="44" fontId="0" fillId="5" borderId="6" xfId="1" applyFont="1" applyFill="1" applyBorder="1" applyAlignment="1">
      <alignment wrapText="1"/>
    </xf>
    <xf numFmtId="0" fontId="0" fillId="5" borderId="68" xfId="0" applyFill="1" applyBorder="1"/>
    <xf numFmtId="44" fontId="6" fillId="5" borderId="51" xfId="1" applyFont="1" applyFill="1" applyBorder="1" applyProtection="1">
      <protection locked="0"/>
    </xf>
    <xf numFmtId="44" fontId="6" fillId="5" borderId="9" xfId="1" applyFont="1" applyFill="1" applyBorder="1" applyAlignment="1" applyProtection="1">
      <alignment wrapText="1"/>
      <protection locked="0"/>
    </xf>
    <xf numFmtId="0" fontId="6" fillId="5" borderId="6" xfId="1" applyNumberFormat="1" applyFont="1" applyFill="1" applyBorder="1" applyProtection="1">
      <protection locked="0"/>
    </xf>
    <xf numFmtId="44" fontId="6" fillId="5" borderId="7" xfId="1" applyFont="1" applyFill="1" applyBorder="1" applyProtection="1">
      <protection locked="0"/>
    </xf>
    <xf numFmtId="44" fontId="6" fillId="5" borderId="63" xfId="1" applyFont="1" applyFill="1" applyBorder="1" applyProtection="1">
      <protection locked="0"/>
    </xf>
    <xf numFmtId="44" fontId="6" fillId="5" borderId="32" xfId="1" applyFont="1" applyFill="1" applyBorder="1" applyProtection="1">
      <protection locked="0"/>
    </xf>
    <xf numFmtId="0" fontId="8" fillId="5" borderId="31" xfId="0" applyFont="1" applyFill="1" applyBorder="1"/>
    <xf numFmtId="44" fontId="6" fillId="5" borderId="32" xfId="1" applyFont="1" applyFill="1" applyBorder="1"/>
    <xf numFmtId="44" fontId="6" fillId="5" borderId="32" xfId="1" applyNumberFormat="1" applyFont="1" applyFill="1" applyBorder="1"/>
    <xf numFmtId="44" fontId="6" fillId="5" borderId="32" xfId="0" applyNumberFormat="1" applyFont="1" applyFill="1" applyBorder="1"/>
    <xf numFmtId="0" fontId="8" fillId="5" borderId="49" xfId="0" applyFont="1" applyFill="1" applyBorder="1"/>
    <xf numFmtId="44" fontId="6" fillId="5" borderId="55" xfId="0" applyNumberFormat="1" applyFont="1" applyFill="1" applyBorder="1"/>
    <xf numFmtId="0" fontId="8" fillId="5" borderId="56" xfId="0" applyFont="1" applyFill="1" applyBorder="1"/>
    <xf numFmtId="0" fontId="0" fillId="5" borderId="1" xfId="0" applyFill="1" applyBorder="1"/>
    <xf numFmtId="44" fontId="0" fillId="5" borderId="65" xfId="1" applyFont="1" applyFill="1" applyBorder="1"/>
    <xf numFmtId="0" fontId="0" fillId="5" borderId="38" xfId="0" applyFill="1" applyBorder="1"/>
    <xf numFmtId="0" fontId="0" fillId="5" borderId="39" xfId="0" applyFill="1" applyBorder="1"/>
    <xf numFmtId="44" fontId="0" fillId="5" borderId="39" xfId="1" applyFont="1" applyFill="1" applyBorder="1"/>
    <xf numFmtId="44" fontId="0" fillId="5" borderId="39" xfId="1" applyFont="1" applyFill="1" applyBorder="1" applyAlignment="1">
      <alignment wrapText="1"/>
    </xf>
    <xf numFmtId="44" fontId="6" fillId="5" borderId="1" xfId="1" applyFont="1" applyFill="1" applyBorder="1" applyAlignment="1" applyProtection="1">
      <alignment wrapText="1"/>
      <protection locked="0"/>
    </xf>
    <xf numFmtId="0" fontId="0" fillId="5" borderId="2" xfId="0" applyFill="1" applyBorder="1"/>
    <xf numFmtId="44" fontId="0" fillId="5" borderId="0" xfId="1" applyFont="1" applyFill="1" applyBorder="1"/>
    <xf numFmtId="0" fontId="0" fillId="5" borderId="0" xfId="1" applyNumberFormat="1" applyFont="1" applyFill="1" applyBorder="1"/>
    <xf numFmtId="44" fontId="0" fillId="5" borderId="0" xfId="1" applyFont="1" applyFill="1" applyBorder="1" applyAlignment="1">
      <alignment wrapText="1"/>
    </xf>
    <xf numFmtId="0" fontId="0" fillId="5" borderId="10" xfId="0" applyFill="1" applyBorder="1"/>
    <xf numFmtId="0" fontId="0" fillId="5" borderId="0" xfId="1" applyNumberFormat="1" applyFont="1" applyFill="1" applyBorder="1" applyAlignment="1">
      <alignment horizontal="center" vertical="center" wrapText="1"/>
    </xf>
    <xf numFmtId="44" fontId="0" fillId="5" borderId="0" xfId="1" applyFont="1" applyFill="1" applyBorder="1" applyAlignment="1">
      <alignment horizontal="center" vertical="center"/>
    </xf>
    <xf numFmtId="44" fontId="0" fillId="5" borderId="0" xfId="1" applyFont="1" applyFill="1" applyBorder="1" applyAlignment="1">
      <alignment vertical="center"/>
    </xf>
    <xf numFmtId="0" fontId="0" fillId="5" borderId="36" xfId="0" applyFill="1" applyBorder="1"/>
    <xf numFmtId="0" fontId="0" fillId="5" borderId="15" xfId="0" applyFill="1" applyBorder="1"/>
    <xf numFmtId="0" fontId="0" fillId="5" borderId="24" xfId="0" applyFill="1" applyBorder="1"/>
    <xf numFmtId="44" fontId="0" fillId="5" borderId="24" xfId="1" applyFont="1" applyFill="1" applyBorder="1"/>
    <xf numFmtId="0" fontId="0" fillId="5" borderId="24" xfId="1" applyNumberFormat="1" applyFont="1" applyFill="1" applyBorder="1"/>
    <xf numFmtId="44" fontId="0" fillId="5" borderId="24" xfId="1" applyFont="1" applyFill="1" applyBorder="1" applyAlignment="1">
      <alignment wrapText="1"/>
    </xf>
    <xf numFmtId="0" fontId="0" fillId="5" borderId="29" xfId="0" applyFill="1" applyBorder="1"/>
    <xf numFmtId="0" fontId="4" fillId="4" borderId="3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wrapText="1"/>
      <protection locked="0"/>
    </xf>
    <xf numFmtId="0" fontId="0" fillId="5" borderId="56" xfId="0" applyFill="1" applyBorder="1"/>
    <xf numFmtId="0" fontId="1" fillId="5" borderId="25" xfId="0" applyFont="1" applyFill="1" applyBorder="1"/>
    <xf numFmtId="0" fontId="1" fillId="5" borderId="26" xfId="0" applyFont="1" applyFill="1" applyBorder="1"/>
    <xf numFmtId="0" fontId="0" fillId="5" borderId="25" xfId="0" applyFill="1" applyBorder="1"/>
    <xf numFmtId="0" fontId="0" fillId="5" borderId="27" xfId="0" applyFill="1" applyBorder="1"/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1" fillId="5" borderId="16" xfId="0" applyFont="1" applyFill="1" applyBorder="1"/>
    <xf numFmtId="0" fontId="0" fillId="5" borderId="18" xfId="0" applyFill="1" applyBorder="1"/>
    <xf numFmtId="0" fontId="0" fillId="5" borderId="17" xfId="0" applyFill="1" applyBorder="1"/>
    <xf numFmtId="0" fontId="1" fillId="5" borderId="14" xfId="0" applyFont="1" applyFill="1" applyBorder="1" applyAlignment="1">
      <alignment wrapText="1"/>
    </xf>
    <xf numFmtId="0" fontId="1" fillId="5" borderId="14" xfId="0" applyFont="1" applyFill="1" applyBorder="1"/>
    <xf numFmtId="0" fontId="1" fillId="5" borderId="15" xfId="0" applyFont="1" applyFill="1" applyBorder="1"/>
    <xf numFmtId="169" fontId="6" fillId="5" borderId="6" xfId="1" applyNumberFormat="1" applyFont="1" applyFill="1" applyBorder="1" applyAlignment="1" applyProtection="1">
      <alignment horizontal="center"/>
      <protection locked="0"/>
    </xf>
    <xf numFmtId="0" fontId="6" fillId="5" borderId="6" xfId="1" applyNumberFormat="1" applyFont="1" applyFill="1" applyBorder="1" applyAlignment="1" applyProtection="1">
      <alignment horizontal="center"/>
      <protection locked="0"/>
    </xf>
    <xf numFmtId="168" fontId="6" fillId="5" borderId="6" xfId="1" applyNumberFormat="1" applyFont="1" applyFill="1" applyBorder="1" applyAlignment="1" applyProtection="1">
      <alignment horizontal="center"/>
      <protection locked="0"/>
    </xf>
    <xf numFmtId="44" fontId="6" fillId="5" borderId="0" xfId="1" applyFont="1" applyFill="1" applyBorder="1" applyProtection="1">
      <protection locked="0"/>
    </xf>
    <xf numFmtId="44" fontId="0" fillId="5" borderId="63" xfId="1" applyFont="1" applyFill="1" applyBorder="1"/>
    <xf numFmtId="0" fontId="1" fillId="5" borderId="0" xfId="0" applyFont="1" applyFill="1" applyBorder="1"/>
    <xf numFmtId="44" fontId="6" fillId="5" borderId="4" xfId="1" applyFont="1" applyFill="1" applyBorder="1" applyAlignment="1" applyProtection="1">
      <alignment wrapText="1"/>
      <protection locked="0"/>
    </xf>
    <xf numFmtId="168" fontId="6" fillId="5" borderId="1" xfId="1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/>
    <xf numFmtId="44" fontId="0" fillId="5" borderId="0" xfId="0" applyNumberFormat="1" applyFill="1" applyBorder="1"/>
    <xf numFmtId="44" fontId="6" fillId="5" borderId="2" xfId="1" applyFont="1" applyFill="1" applyBorder="1" applyProtection="1">
      <protection locked="0"/>
    </xf>
    <xf numFmtId="0" fontId="8" fillId="5" borderId="0" xfId="0" applyFont="1" applyFill="1" applyBorder="1"/>
    <xf numFmtId="0" fontId="0" fillId="5" borderId="0" xfId="0" applyFill="1" applyBorder="1" applyAlignment="1">
      <alignment horizontal="center"/>
    </xf>
    <xf numFmtId="0" fontId="8" fillId="5" borderId="24" xfId="0" applyFont="1" applyFill="1" applyBorder="1"/>
    <xf numFmtId="0" fontId="0" fillId="5" borderId="24" xfId="0" applyFill="1" applyBorder="1" applyAlignment="1">
      <alignment horizontal="center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1" fillId="4" borderId="60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 applyProtection="1">
      <alignment wrapText="1"/>
      <protection locked="0"/>
    </xf>
    <xf numFmtId="170" fontId="6" fillId="4" borderId="51" xfId="1" applyNumberFormat="1" applyFont="1" applyFill="1" applyBorder="1" applyProtection="1">
      <protection locked="0"/>
    </xf>
    <xf numFmtId="0" fontId="8" fillId="4" borderId="31" xfId="0" applyFont="1" applyFill="1" applyBorder="1" applyAlignment="1" applyProtection="1">
      <alignment wrapText="1"/>
      <protection locked="0"/>
    </xf>
    <xf numFmtId="0" fontId="0" fillId="6" borderId="0" xfId="0" applyFill="1"/>
    <xf numFmtId="44" fontId="0" fillId="6" borderId="0" xfId="0" applyNumberFormat="1" applyFill="1"/>
    <xf numFmtId="0" fontId="8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Border="1"/>
    <xf numFmtId="44" fontId="0" fillId="6" borderId="0" xfId="1" applyFont="1" applyFill="1" applyBorder="1"/>
    <xf numFmtId="0" fontId="0" fillId="6" borderId="0" xfId="1" applyNumberFormat="1" applyFont="1" applyFill="1" applyBorder="1"/>
    <xf numFmtId="44" fontId="0" fillId="6" borderId="0" xfId="1" applyFont="1" applyFill="1" applyBorder="1" applyAlignment="1">
      <alignment wrapText="1"/>
    </xf>
    <xf numFmtId="44" fontId="6" fillId="5" borderId="46" xfId="1" applyFont="1" applyFill="1" applyBorder="1" applyProtection="1">
      <protection locked="0"/>
    </xf>
    <xf numFmtId="44" fontId="6" fillId="5" borderId="2" xfId="1" applyFont="1" applyFill="1" applyBorder="1"/>
    <xf numFmtId="44" fontId="6" fillId="5" borderId="2" xfId="1" applyNumberFormat="1" applyFont="1" applyFill="1" applyBorder="1"/>
    <xf numFmtId="44" fontId="6" fillId="5" borderId="2" xfId="0" applyNumberFormat="1" applyFont="1" applyFill="1" applyBorder="1"/>
    <xf numFmtId="44" fontId="6" fillId="5" borderId="21" xfId="0" applyNumberFormat="1" applyFont="1" applyFill="1" applyBorder="1"/>
    <xf numFmtId="0" fontId="0" fillId="5" borderId="7" xfId="0" applyFill="1" applyBorder="1"/>
    <xf numFmtId="170" fontId="6" fillId="4" borderId="46" xfId="1" applyNumberFormat="1" applyFont="1" applyFill="1" applyBorder="1" applyProtection="1">
      <protection locked="0"/>
    </xf>
    <xf numFmtId="8" fontId="17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1" fillId="4" borderId="39" xfId="0" applyFont="1" applyFill="1" applyBorder="1" applyAlignment="1" applyProtection="1">
      <alignment horizontal="center" vertical="center" wrapText="1"/>
    </xf>
    <xf numFmtId="167" fontId="20" fillId="3" borderId="49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0" fillId="6" borderId="70" xfId="0" applyFill="1" applyBorder="1"/>
    <xf numFmtId="0" fontId="0" fillId="6" borderId="61" xfId="0" applyFill="1" applyBorder="1"/>
    <xf numFmtId="0" fontId="0" fillId="7" borderId="18" xfId="0" applyFill="1" applyBorder="1"/>
    <xf numFmtId="44" fontId="0" fillId="7" borderId="20" xfId="0" applyNumberFormat="1" applyFill="1" applyBorder="1"/>
    <xf numFmtId="44" fontId="0" fillId="7" borderId="37" xfId="1" applyFont="1" applyFill="1" applyBorder="1" applyAlignment="1">
      <alignment vertical="center"/>
    </xf>
    <xf numFmtId="44" fontId="0" fillId="7" borderId="37" xfId="0" applyNumberFormat="1" applyFill="1" applyBorder="1" applyAlignment="1">
      <alignment vertical="center"/>
    </xf>
    <xf numFmtId="44" fontId="0" fillId="7" borderId="37" xfId="0" applyNumberFormat="1" applyFill="1" applyBorder="1"/>
    <xf numFmtId="0" fontId="0" fillId="3" borderId="37" xfId="1" applyNumberFormat="1" applyFont="1" applyFill="1" applyBorder="1" applyAlignment="1">
      <alignment horizontal="center" vertical="center" wrapText="1"/>
    </xf>
    <xf numFmtId="44" fontId="0" fillId="3" borderId="37" xfId="1" applyFont="1" applyFill="1" applyBorder="1" applyAlignment="1">
      <alignment wrapText="1"/>
    </xf>
    <xf numFmtId="44" fontId="0" fillId="3" borderId="18" xfId="1" applyFont="1" applyFill="1" applyBorder="1" applyAlignment="1">
      <alignment wrapText="1"/>
    </xf>
    <xf numFmtId="44" fontId="0" fillId="7" borderId="37" xfId="1" applyFont="1" applyFill="1" applyBorder="1" applyAlignment="1">
      <alignment horizontal="center" vertical="center"/>
    </xf>
    <xf numFmtId="44" fontId="0" fillId="7" borderId="40" xfId="0" applyNumberFormat="1" applyFill="1" applyBorder="1"/>
    <xf numFmtId="0" fontId="0" fillId="3" borderId="39" xfId="1" applyNumberFormat="1" applyFont="1" applyFill="1" applyBorder="1" applyAlignment="1">
      <alignment wrapText="1"/>
    </xf>
    <xf numFmtId="44" fontId="0" fillId="7" borderId="39" xfId="1" applyFont="1" applyFill="1" applyBorder="1"/>
    <xf numFmtId="0" fontId="0" fillId="3" borderId="45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23" fillId="3" borderId="51" xfId="0" applyFont="1" applyFill="1" applyBorder="1" applyAlignment="1">
      <alignment horizontal="center" vertical="center"/>
    </xf>
    <xf numFmtId="0" fontId="0" fillId="6" borderId="16" xfId="0" applyFill="1" applyBorder="1"/>
    <xf numFmtId="0" fontId="0" fillId="6" borderId="18" xfId="0" applyFill="1" applyBorder="1"/>
    <xf numFmtId="0" fontId="0" fillId="6" borderId="20" xfId="0" applyFill="1" applyBorder="1"/>
    <xf numFmtId="0" fontId="12" fillId="3" borderId="1" xfId="0" applyFont="1" applyFill="1" applyBorder="1" applyAlignment="1" applyProtection="1">
      <alignment vertical="center" wrapText="1"/>
      <protection locked="0"/>
    </xf>
    <xf numFmtId="0" fontId="11" fillId="3" borderId="40" xfId="0" applyFont="1" applyFill="1" applyBorder="1" applyAlignment="1" applyProtection="1">
      <alignment horizontal="center" wrapText="1"/>
    </xf>
    <xf numFmtId="0" fontId="8" fillId="4" borderId="31" xfId="0" applyFont="1" applyFill="1" applyBorder="1" applyAlignment="1">
      <alignment wrapText="1"/>
    </xf>
    <xf numFmtId="0" fontId="8" fillId="4" borderId="49" xfId="0" applyFont="1" applyFill="1" applyBorder="1" applyAlignment="1">
      <alignment wrapText="1"/>
    </xf>
    <xf numFmtId="0" fontId="25" fillId="4" borderId="32" xfId="0" applyFont="1" applyFill="1" applyBorder="1" applyAlignment="1">
      <alignment horizontal="center"/>
    </xf>
    <xf numFmtId="0" fontId="25" fillId="4" borderId="64" xfId="0" applyFont="1" applyFill="1" applyBorder="1" applyAlignment="1">
      <alignment horizontal="center"/>
    </xf>
    <xf numFmtId="0" fontId="2" fillId="3" borderId="31" xfId="0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44" fontId="26" fillId="2" borderId="5" xfId="0" applyNumberFormat="1" applyFont="1" applyFill="1" applyBorder="1" applyProtection="1">
      <protection locked="0"/>
    </xf>
    <xf numFmtId="44" fontId="26" fillId="2" borderId="22" xfId="0" applyNumberFormat="1" applyFont="1" applyFill="1" applyBorder="1" applyProtection="1">
      <protection locked="0"/>
    </xf>
    <xf numFmtId="44" fontId="27" fillId="2" borderId="27" xfId="0" applyNumberFormat="1" applyFont="1" applyFill="1" applyBorder="1" applyProtection="1">
      <protection locked="0"/>
    </xf>
    <xf numFmtId="165" fontId="17" fillId="0" borderId="1" xfId="0" applyNumberFormat="1" applyFont="1" applyBorder="1" applyAlignment="1" applyProtection="1">
      <alignment horizontal="center"/>
      <protection locked="0"/>
    </xf>
    <xf numFmtId="165" fontId="17" fillId="3" borderId="6" xfId="0" applyNumberFormat="1" applyFont="1" applyFill="1" applyBorder="1" applyAlignment="1" applyProtection="1">
      <alignment horizontal="center"/>
    </xf>
    <xf numFmtId="165" fontId="17" fillId="3" borderId="1" xfId="0" applyNumberFormat="1" applyFont="1" applyFill="1" applyBorder="1" applyAlignment="1" applyProtection="1">
      <alignment horizontal="center"/>
    </xf>
    <xf numFmtId="165" fontId="17" fillId="3" borderId="10" xfId="0" applyNumberFormat="1" applyFont="1" applyFill="1" applyBorder="1" applyAlignment="1" applyProtection="1">
      <alignment horizontal="center"/>
    </xf>
    <xf numFmtId="0" fontId="28" fillId="0" borderId="46" xfId="1" applyNumberFormat="1" applyFont="1" applyFill="1" applyBorder="1" applyAlignment="1" applyProtection="1">
      <alignment horizontal="center" vertical="center"/>
      <protection locked="0"/>
    </xf>
    <xf numFmtId="0" fontId="28" fillId="0" borderId="2" xfId="1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72" xfId="0" applyFont="1" applyFill="1" applyBorder="1" applyAlignment="1" applyProtection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1" fillId="4" borderId="7" xfId="0" applyFont="1" applyFill="1" applyBorder="1" applyAlignment="1" applyProtection="1">
      <alignment horizontal="center"/>
    </xf>
    <xf numFmtId="0" fontId="11" fillId="3" borderId="37" xfId="0" applyFont="1" applyFill="1" applyBorder="1" applyAlignment="1" applyProtection="1">
      <alignment horizontal="center" vertical="center" wrapText="1"/>
    </xf>
    <xf numFmtId="167" fontId="20" fillId="3" borderId="53" xfId="0" applyNumberFormat="1" applyFont="1" applyFill="1" applyBorder="1" applyAlignment="1" applyProtection="1">
      <alignment horizontal="center" vertical="center"/>
    </xf>
    <xf numFmtId="167" fontId="20" fillId="3" borderId="1" xfId="0" applyNumberFormat="1" applyFont="1" applyFill="1" applyBorder="1" applyAlignment="1" applyProtection="1">
      <alignment horizontal="center" vertical="center"/>
    </xf>
    <xf numFmtId="167" fontId="20" fillId="3" borderId="10" xfId="0" applyNumberFormat="1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167" fontId="20" fillId="3" borderId="45" xfId="0" applyNumberFormat="1" applyFont="1" applyFill="1" applyBorder="1" applyAlignment="1" applyProtection="1">
      <alignment horizontal="center" vertical="center"/>
    </xf>
    <xf numFmtId="167" fontId="20" fillId="3" borderId="31" xfId="0" applyNumberFormat="1" applyFont="1" applyFill="1" applyBorder="1" applyAlignment="1" applyProtection="1">
      <alignment horizontal="center" vertical="center"/>
    </xf>
    <xf numFmtId="167" fontId="20" fillId="3" borderId="6" xfId="0" applyNumberFormat="1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165" fontId="17" fillId="0" borderId="32" xfId="1" applyNumberFormat="1" applyFont="1" applyFill="1" applyBorder="1" applyAlignment="1" applyProtection="1">
      <alignment horizontal="center"/>
      <protection locked="0"/>
    </xf>
    <xf numFmtId="165" fontId="17" fillId="0" borderId="69" xfId="1" applyNumberFormat="1" applyFont="1" applyFill="1" applyBorder="1" applyAlignment="1" applyProtection="1">
      <alignment horizontal="center"/>
      <protection locked="0"/>
    </xf>
    <xf numFmtId="171" fontId="17" fillId="0" borderId="4" xfId="0" applyNumberFormat="1" applyFont="1" applyBorder="1" applyAlignment="1" applyProtection="1">
      <alignment horizontal="center"/>
      <protection locked="0"/>
    </xf>
    <xf numFmtId="171" fontId="17" fillId="0" borderId="13" xfId="0" applyNumberFormat="1" applyFont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0" fontId="10" fillId="0" borderId="31" xfId="0" applyFont="1" applyFill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0" borderId="49" xfId="0" applyFont="1" applyBorder="1" applyProtection="1">
      <protection locked="0"/>
    </xf>
    <xf numFmtId="0" fontId="13" fillId="3" borderId="66" xfId="0" applyFont="1" applyFill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44" fontId="17" fillId="0" borderId="19" xfId="1" applyFont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top" wrapText="1"/>
      <protection locked="0"/>
    </xf>
    <xf numFmtId="0" fontId="17" fillId="4" borderId="36" xfId="0" applyFont="1" applyFill="1" applyBorder="1" applyAlignment="1" applyProtection="1">
      <alignment horizontal="center" vertical="top" wrapText="1"/>
      <protection locked="0"/>
    </xf>
    <xf numFmtId="44" fontId="27" fillId="2" borderId="0" xfId="0" applyNumberFormat="1" applyFont="1" applyFill="1" applyBorder="1" applyProtection="1">
      <protection locked="0"/>
    </xf>
    <xf numFmtId="0" fontId="17" fillId="2" borderId="23" xfId="0" applyFont="1" applyFill="1" applyBorder="1" applyProtection="1"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0" fontId="11" fillId="4" borderId="36" xfId="0" applyFont="1" applyFill="1" applyBorder="1" applyAlignment="1" applyProtection="1">
      <alignment horizontal="center"/>
      <protection locked="0"/>
    </xf>
    <xf numFmtId="0" fontId="17" fillId="2" borderId="27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27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44" fontId="17" fillId="3" borderId="60" xfId="1" applyNumberFormat="1" applyFont="1" applyFill="1" applyBorder="1" applyProtection="1"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center"/>
      <protection locked="0"/>
    </xf>
    <xf numFmtId="14" fontId="17" fillId="0" borderId="56" xfId="0" applyNumberFormat="1" applyFont="1" applyBorder="1" applyAlignment="1" applyProtection="1">
      <alignment horizontal="center"/>
      <protection locked="0"/>
    </xf>
    <xf numFmtId="14" fontId="17" fillId="0" borderId="31" xfId="0" applyNumberFormat="1" applyFont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 vertical="center"/>
    </xf>
    <xf numFmtId="44" fontId="17" fillId="3" borderId="51" xfId="1" applyFont="1" applyFill="1" applyBorder="1" applyProtection="1"/>
    <xf numFmtId="44" fontId="17" fillId="3" borderId="63" xfId="1" applyFont="1" applyFill="1" applyBorder="1" applyProtection="1"/>
    <xf numFmtId="0" fontId="11" fillId="4" borderId="9" xfId="0" applyFont="1" applyFill="1" applyBorder="1" applyAlignment="1" applyProtection="1">
      <alignment horizontal="center" wrapText="1"/>
      <protection locked="0"/>
    </xf>
    <xf numFmtId="44" fontId="17" fillId="0" borderId="60" xfId="1" applyFont="1" applyBorder="1" applyProtection="1">
      <protection locked="0"/>
    </xf>
    <xf numFmtId="44" fontId="17" fillId="3" borderId="62" xfId="1" applyFont="1" applyFill="1" applyBorder="1" applyProtection="1"/>
    <xf numFmtId="0" fontId="11" fillId="3" borderId="18" xfId="0" applyFont="1" applyFill="1" applyBorder="1" applyAlignment="1" applyProtection="1">
      <alignment horizontal="left" vertical="center" wrapText="1"/>
    </xf>
    <xf numFmtId="44" fontId="17" fillId="3" borderId="37" xfId="1" applyFont="1" applyFill="1" applyBorder="1" applyProtection="1"/>
    <xf numFmtId="44" fontId="17" fillId="3" borderId="20" xfId="1" applyFont="1" applyFill="1" applyBorder="1" applyProtection="1"/>
    <xf numFmtId="0" fontId="17" fillId="3" borderId="37" xfId="0" applyFont="1" applyFill="1" applyBorder="1" applyAlignment="1" applyProtection="1">
      <alignment horizontal="center"/>
    </xf>
    <xf numFmtId="0" fontId="19" fillId="3" borderId="37" xfId="0" applyFont="1" applyFill="1" applyBorder="1" applyAlignment="1" applyProtection="1">
      <alignment vertical="center" wrapText="1"/>
    </xf>
    <xf numFmtId="14" fontId="17" fillId="0" borderId="47" xfId="0" applyNumberFormat="1" applyFont="1" applyBorder="1" applyAlignment="1" applyProtection="1">
      <alignment horizontal="center"/>
      <protection locked="0"/>
    </xf>
    <xf numFmtId="165" fontId="17" fillId="0" borderId="60" xfId="0" applyNumberFormat="1" applyFont="1" applyBorder="1" applyAlignment="1" applyProtection="1">
      <alignment horizontal="center"/>
      <protection locked="0"/>
    </xf>
    <xf numFmtId="165" fontId="17" fillId="3" borderId="60" xfId="0" applyNumberFormat="1" applyFont="1" applyFill="1" applyBorder="1" applyAlignment="1" applyProtection="1">
      <alignment horizontal="center"/>
    </xf>
    <xf numFmtId="0" fontId="17" fillId="0" borderId="60" xfId="0" applyFont="1" applyBorder="1" applyAlignment="1" applyProtection="1">
      <alignment horizontal="left" wrapText="1"/>
      <protection locked="0"/>
    </xf>
    <xf numFmtId="0" fontId="17" fillId="0" borderId="65" xfId="0" applyFont="1" applyBorder="1" applyAlignment="1" applyProtection="1">
      <alignment horizontal="center" wrapText="1"/>
      <protection locked="0"/>
    </xf>
    <xf numFmtId="0" fontId="17" fillId="0" borderId="60" xfId="0" applyFont="1" applyBorder="1" applyAlignment="1" applyProtection="1">
      <alignment horizontal="center" wrapText="1"/>
      <protection locked="0"/>
    </xf>
    <xf numFmtId="0" fontId="17" fillId="0" borderId="65" xfId="0" applyFont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>
      <alignment horizontal="right"/>
    </xf>
    <xf numFmtId="0" fontId="8" fillId="3" borderId="24" xfId="0" applyFont="1" applyFill="1" applyBorder="1" applyAlignment="1">
      <alignment horizontal="right"/>
    </xf>
    <xf numFmtId="44" fontId="0" fillId="7" borderId="18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7" fillId="0" borderId="7" xfId="0" applyNumberFormat="1" applyFont="1" applyBorder="1" applyAlignment="1" applyProtection="1">
      <alignment horizontal="left" vertical="center"/>
      <protection locked="0"/>
    </xf>
    <xf numFmtId="0" fontId="17" fillId="0" borderId="8" xfId="0" applyNumberFormat="1" applyFont="1" applyBorder="1" applyAlignment="1" applyProtection="1">
      <alignment horizontal="left" vertical="center"/>
      <protection locked="0"/>
    </xf>
    <xf numFmtId="0" fontId="17" fillId="0" borderId="33" xfId="0" applyNumberFormat="1" applyFont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36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44" xfId="0" applyFont="1" applyFill="1" applyBorder="1" applyAlignment="1" applyProtection="1">
      <alignment horizontal="center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 wrapText="1"/>
    </xf>
    <xf numFmtId="164" fontId="17" fillId="0" borderId="46" xfId="0" applyNumberFormat="1" applyFont="1" applyBorder="1" applyAlignment="1" applyProtection="1">
      <alignment horizontal="center" vertical="center"/>
      <protection locked="0"/>
    </xf>
    <xf numFmtId="164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46" xfId="0" applyNumberFormat="1" applyFont="1" applyBorder="1" applyAlignment="1" applyProtection="1">
      <alignment horizontal="center" vertical="center"/>
      <protection locked="0"/>
    </xf>
    <xf numFmtId="0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top"/>
      <protection locked="0"/>
    </xf>
    <xf numFmtId="0" fontId="11" fillId="3" borderId="4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vertical="top" wrapText="1"/>
      <protection locked="0"/>
    </xf>
    <xf numFmtId="0" fontId="17" fillId="0" borderId="3" xfId="0" applyFont="1" applyFill="1" applyBorder="1" applyAlignment="1" applyProtection="1">
      <alignment vertical="top" wrapText="1"/>
      <protection locked="0"/>
    </xf>
    <xf numFmtId="0" fontId="17" fillId="0" borderId="44" xfId="0" applyFont="1" applyFill="1" applyBorder="1" applyAlignment="1" applyProtection="1">
      <alignment vertical="top" wrapText="1"/>
      <protection locked="0"/>
    </xf>
    <xf numFmtId="0" fontId="11" fillId="3" borderId="38" xfId="0" applyFont="1" applyFill="1" applyBorder="1" applyAlignment="1" applyProtection="1">
      <alignment horizontal="center"/>
    </xf>
    <xf numFmtId="0" fontId="11" fillId="3" borderId="39" xfId="0" applyFont="1" applyFill="1" applyBorder="1" applyAlignment="1" applyProtection="1">
      <alignment horizontal="center"/>
    </xf>
    <xf numFmtId="0" fontId="11" fillId="3" borderId="40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1" xfId="0" applyFont="1" applyBorder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1" fillId="3" borderId="18" xfId="0" applyFont="1" applyFill="1" applyBorder="1" applyAlignment="1" applyProtection="1">
      <alignment horizontal="right"/>
    </xf>
    <xf numFmtId="0" fontId="11" fillId="3" borderId="19" xfId="0" applyFont="1" applyFill="1" applyBorder="1" applyAlignment="1" applyProtection="1">
      <alignment horizontal="right"/>
    </xf>
    <xf numFmtId="0" fontId="11" fillId="3" borderId="24" xfId="0" applyFont="1" applyFill="1" applyBorder="1" applyAlignment="1" applyProtection="1">
      <alignment horizontal="right"/>
    </xf>
    <xf numFmtId="0" fontId="11" fillId="3" borderId="29" xfId="0" applyFont="1" applyFill="1" applyBorder="1" applyAlignment="1" applyProtection="1">
      <alignment horizontal="right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0" fontId="19" fillId="3" borderId="15" xfId="0" applyFont="1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3" borderId="71" xfId="0" applyFont="1" applyFill="1" applyBorder="1" applyAlignment="1" applyProtection="1">
      <alignment horizontal="center" vertical="center"/>
    </xf>
    <xf numFmtId="0" fontId="11" fillId="3" borderId="39" xfId="0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8" fontId="16" fillId="2" borderId="19" xfId="1" applyNumberFormat="1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top" wrapText="1"/>
      <protection locked="0"/>
    </xf>
    <xf numFmtId="0" fontId="17" fillId="4" borderId="36" xfId="0" applyFont="1" applyFill="1" applyBorder="1" applyAlignment="1" applyProtection="1">
      <alignment horizontal="center" vertical="top" wrapText="1"/>
      <protection locked="0"/>
    </xf>
    <xf numFmtId="0" fontId="11" fillId="4" borderId="26" xfId="0" applyFont="1" applyFill="1" applyBorder="1" applyAlignment="1" applyProtection="1">
      <alignment horizontal="center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17" fillId="4" borderId="9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/>
    </xf>
    <xf numFmtId="0" fontId="17" fillId="4" borderId="4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3" xfId="0" applyFont="1" applyFill="1" applyBorder="1" applyAlignment="1" applyProtection="1">
      <alignment horizontal="center"/>
    </xf>
    <xf numFmtId="0" fontId="11" fillId="3" borderId="20" xfId="0" applyFont="1" applyFill="1" applyBorder="1" applyAlignment="1" applyProtection="1">
      <alignment horizontal="right"/>
    </xf>
    <xf numFmtId="0" fontId="11" fillId="3" borderId="19" xfId="0" applyFont="1" applyFill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vertical="center"/>
      <protection locked="0"/>
    </xf>
    <xf numFmtId="0" fontId="17" fillId="4" borderId="5" xfId="0" applyFont="1" applyFill="1" applyBorder="1" applyAlignment="1" applyProtection="1">
      <alignment horizontal="center"/>
    </xf>
    <xf numFmtId="44" fontId="17" fillId="0" borderId="4" xfId="1" applyFont="1" applyFill="1" applyBorder="1" applyProtection="1">
      <protection locked="0"/>
    </xf>
    <xf numFmtId="44" fontId="17" fillId="0" borderId="1" xfId="1" applyFont="1" applyFill="1" applyBorder="1" applyProtection="1">
      <protection locked="0"/>
    </xf>
    <xf numFmtId="44" fontId="17" fillId="0" borderId="32" xfId="1" applyFont="1" applyFill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73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33" xfId="0" applyFont="1" applyFill="1" applyBorder="1" applyAlignment="1" applyProtection="1">
      <alignment horizontal="center"/>
    </xf>
    <xf numFmtId="0" fontId="17" fillId="0" borderId="4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63" xfId="0" applyFont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60" xfId="0" applyFont="1" applyBorder="1" applyAlignment="1" applyProtection="1">
      <alignment horizontal="center"/>
      <protection locked="0"/>
    </xf>
    <xf numFmtId="0" fontId="17" fillId="0" borderId="64" xfId="0" applyFont="1" applyBorder="1" applyAlignment="1" applyProtection="1">
      <alignment horizontal="center"/>
      <protection locked="0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54" xfId="0" applyFont="1" applyFill="1" applyBorder="1" applyAlignment="1" applyProtection="1">
      <alignment horizontal="center" vertical="center" wrapText="1"/>
      <protection locked="0"/>
    </xf>
    <xf numFmtId="0" fontId="17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top"/>
      <protection locked="0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center" vertical="center"/>
    </xf>
    <xf numFmtId="0" fontId="11" fillId="3" borderId="5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32" xfId="0" applyFont="1" applyBorder="1" applyAlignment="1" applyProtection="1">
      <alignment horizontal="left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1" fillId="4" borderId="61" xfId="0" applyFont="1" applyFill="1" applyBorder="1" applyAlignment="1" applyProtection="1">
      <alignment horizontal="center" vertical="center" wrapText="1"/>
    </xf>
    <xf numFmtId="0" fontId="11" fillId="4" borderId="62" xfId="0" applyFont="1" applyFill="1" applyBorder="1" applyAlignment="1" applyProtection="1">
      <alignment horizontal="center" vertical="center" wrapText="1"/>
    </xf>
    <xf numFmtId="0" fontId="11" fillId="4" borderId="6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44" fontId="17" fillId="0" borderId="2" xfId="1" applyFont="1" applyBorder="1" applyAlignment="1" applyProtection="1">
      <alignment horizontal="center" vertical="center"/>
      <protection locked="0"/>
    </xf>
    <xf numFmtId="44" fontId="17" fillId="0" borderId="4" xfId="1" applyFont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44" xfId="0" applyFont="1" applyFill="1" applyBorder="1" applyAlignment="1" applyProtection="1">
      <alignment horizontal="left" vertical="top" wrapText="1"/>
      <protection locked="0"/>
    </xf>
    <xf numFmtId="44" fontId="17" fillId="0" borderId="22" xfId="1" applyFont="1" applyBorder="1" applyAlignment="1" applyProtection="1">
      <alignment horizontal="center" vertical="center"/>
      <protection locked="0"/>
    </xf>
    <xf numFmtId="44" fontId="17" fillId="0" borderId="11" xfId="1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left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  <protection locked="0"/>
    </xf>
    <xf numFmtId="0" fontId="17" fillId="0" borderId="35" xfId="0" applyFont="1" applyFill="1" applyBorder="1" applyAlignment="1" applyProtection="1">
      <alignment horizontal="left" vertical="top" wrapText="1"/>
      <protection locked="0"/>
    </xf>
    <xf numFmtId="0" fontId="34" fillId="3" borderId="26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4" fillId="3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center" vertical="top" wrapText="1"/>
    </xf>
    <xf numFmtId="0" fontId="2" fillId="4" borderId="17" xfId="0" applyFont="1" applyFill="1" applyBorder="1" applyAlignment="1" applyProtection="1">
      <alignment horizontal="center" vertical="top" wrapText="1"/>
    </xf>
    <xf numFmtId="0" fontId="2" fillId="4" borderId="14" xfId="0" applyFont="1" applyFill="1" applyBorder="1" applyAlignment="1" applyProtection="1">
      <alignment horizontal="center" vertical="top" wrapText="1"/>
    </xf>
    <xf numFmtId="1" fontId="15" fillId="4" borderId="25" xfId="0" applyNumberFormat="1" applyFont="1" applyFill="1" applyBorder="1" applyAlignment="1" applyProtection="1">
      <alignment horizontal="center" vertical="center" wrapText="1"/>
    </xf>
    <xf numFmtId="1" fontId="15" fillId="4" borderId="17" xfId="0" applyNumberFormat="1" applyFont="1" applyFill="1" applyBorder="1" applyAlignment="1" applyProtection="1">
      <alignment horizontal="center" vertical="center" wrapText="1"/>
    </xf>
    <xf numFmtId="1" fontId="15" fillId="4" borderId="14" xfId="0" applyNumberFormat="1" applyFont="1" applyFill="1" applyBorder="1" applyAlignment="1" applyProtection="1">
      <alignment horizontal="center" vertical="center" wrapText="1"/>
    </xf>
    <xf numFmtId="44" fontId="17" fillId="0" borderId="13" xfId="1" applyFont="1" applyFill="1" applyBorder="1" applyProtection="1">
      <protection locked="0"/>
    </xf>
    <xf numFmtId="44" fontId="17" fillId="0" borderId="10" xfId="1" applyFont="1" applyFill="1" applyBorder="1" applyProtection="1">
      <protection locked="0"/>
    </xf>
    <xf numFmtId="44" fontId="17" fillId="0" borderId="55" xfId="1" applyFont="1" applyFill="1" applyBorder="1" applyProtection="1">
      <protection locked="0"/>
    </xf>
    <xf numFmtId="0" fontId="19" fillId="3" borderId="26" xfId="0" applyFont="1" applyFill="1" applyBorder="1" applyAlignment="1" applyProtection="1">
      <alignment horizontal="center" vertical="center"/>
      <protection locked="0"/>
    </xf>
    <xf numFmtId="0" fontId="19" fillId="3" borderId="27" xfId="0" applyFont="1" applyFill="1" applyBorder="1" applyAlignment="1" applyProtection="1">
      <alignment horizontal="center" vertical="center"/>
      <protection locked="0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29" fillId="2" borderId="26" xfId="0" applyFont="1" applyFill="1" applyBorder="1" applyAlignment="1" applyProtection="1">
      <alignment horizontal="center" vertical="center" wrapText="1"/>
    </xf>
    <xf numFmtId="0" fontId="29" fillId="2" borderId="27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horizontal="center" vertical="center" wrapText="1"/>
    </xf>
    <xf numFmtId="0" fontId="29" fillId="2" borderId="16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36" xfId="0" applyFont="1" applyFill="1" applyBorder="1" applyAlignment="1" applyProtection="1">
      <alignment horizontal="center" vertical="center" wrapText="1"/>
    </xf>
    <xf numFmtId="0" fontId="30" fillId="2" borderId="24" xfId="0" applyFont="1" applyFill="1" applyBorder="1" applyAlignment="1" applyProtection="1">
      <alignment horizontal="center" vertical="center" wrapText="1"/>
      <protection locked="0"/>
    </xf>
    <xf numFmtId="8" fontId="31" fillId="2" borderId="24" xfId="1" applyNumberFormat="1" applyFont="1" applyFill="1" applyBorder="1" applyAlignment="1" applyProtection="1">
      <alignment horizontal="center" vertical="center" wrapText="1"/>
      <protection locked="0"/>
    </xf>
    <xf numFmtId="8" fontId="31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/>
    </xf>
    <xf numFmtId="0" fontId="17" fillId="4" borderId="27" xfId="0" applyFont="1" applyFill="1" applyBorder="1" applyAlignment="1" applyProtection="1">
      <alignment horizontal="center"/>
    </xf>
    <xf numFmtId="0" fontId="17" fillId="4" borderId="28" xfId="0" applyFont="1" applyFill="1" applyBorder="1" applyAlignment="1" applyProtection="1">
      <alignment horizontal="center"/>
    </xf>
    <xf numFmtId="0" fontId="17" fillId="4" borderId="16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7" fillId="4" borderId="36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7" fillId="4" borderId="24" xfId="0" applyFont="1" applyFill="1" applyBorder="1" applyAlignment="1" applyProtection="1">
      <alignment horizontal="center"/>
    </xf>
    <xf numFmtId="0" fontId="17" fillId="4" borderId="29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7" xfId="0" applyFont="1" applyFill="1" applyBorder="1" applyAlignment="1" applyProtection="1">
      <alignment horizontal="center" vertical="center" wrapText="1"/>
      <protection locked="0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1" fontId="15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9" xfId="1" applyFont="1" applyFill="1" applyBorder="1" applyProtection="1">
      <protection locked="0"/>
    </xf>
    <xf numFmtId="44" fontId="17" fillId="0" borderId="6" xfId="1" applyFont="1" applyFill="1" applyBorder="1" applyProtection="1">
      <protection locked="0"/>
    </xf>
    <xf numFmtId="44" fontId="17" fillId="0" borderId="63" xfId="1" applyFont="1" applyFill="1" applyBorder="1" applyProtection="1">
      <protection locked="0"/>
    </xf>
    <xf numFmtId="0" fontId="11" fillId="4" borderId="26" xfId="0" applyFont="1" applyFill="1" applyBorder="1" applyAlignment="1" applyProtection="1">
      <alignment horizontal="center"/>
    </xf>
    <xf numFmtId="0" fontId="11" fillId="4" borderId="28" xfId="0" applyFont="1" applyFill="1" applyBorder="1" applyAlignment="1" applyProtection="1">
      <alignment horizontal="center"/>
    </xf>
    <xf numFmtId="0" fontId="17" fillId="4" borderId="16" xfId="0" applyFont="1" applyFill="1" applyBorder="1" applyAlignment="1" applyProtection="1">
      <alignment horizontal="center" vertical="top" wrapText="1"/>
    </xf>
    <xf numFmtId="0" fontId="17" fillId="4" borderId="36" xfId="0" applyFont="1" applyFill="1" applyBorder="1" applyAlignment="1" applyProtection="1">
      <alignment horizontal="center" vertical="top" wrapText="1"/>
    </xf>
    <xf numFmtId="0" fontId="17" fillId="0" borderId="60" xfId="0" applyFont="1" applyBorder="1" applyAlignment="1" applyProtection="1">
      <alignment horizontal="left" wrapText="1"/>
      <protection locked="0"/>
    </xf>
    <xf numFmtId="0" fontId="17" fillId="0" borderId="64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1" fillId="3" borderId="38" xfId="0" applyFont="1" applyFill="1" applyBorder="1" applyAlignment="1" applyProtection="1">
      <alignment horizontal="center" vertical="center"/>
    </xf>
    <xf numFmtId="0" fontId="17" fillId="0" borderId="56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17" fillId="0" borderId="47" xfId="0" applyFont="1" applyBorder="1" applyAlignment="1" applyProtection="1">
      <alignment horizontal="center"/>
      <protection locked="0"/>
    </xf>
    <xf numFmtId="0" fontId="17" fillId="3" borderId="19" xfId="0" applyFont="1" applyFill="1" applyBorder="1" applyAlignment="1" applyProtection="1">
      <alignment vertical="center" wrapText="1"/>
    </xf>
    <xf numFmtId="0" fontId="33" fillId="0" borderId="2" xfId="2" applyFont="1" applyBorder="1" applyAlignment="1" applyProtection="1">
      <alignment horizontal="center" vertical="center"/>
      <protection locked="0"/>
    </xf>
    <xf numFmtId="0" fontId="33" fillId="0" borderId="3" xfId="2" applyFont="1" applyBorder="1" applyAlignment="1" applyProtection="1">
      <alignment horizontal="center" vertical="center"/>
      <protection locked="0"/>
    </xf>
    <xf numFmtId="0" fontId="33" fillId="0" borderId="44" xfId="2" applyFont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44" fontId="10" fillId="0" borderId="2" xfId="1" applyFont="1" applyBorder="1" applyAlignment="1" applyProtection="1">
      <alignment horizontal="center"/>
      <protection locked="0"/>
    </xf>
    <xf numFmtId="44" fontId="10" fillId="0" borderId="4" xfId="1" applyFont="1" applyBorder="1" applyAlignment="1" applyProtection="1">
      <alignment horizontal="center"/>
      <protection locked="0"/>
    </xf>
    <xf numFmtId="44" fontId="10" fillId="4" borderId="1" xfId="1" applyFont="1" applyFill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44" fontId="10" fillId="4" borderId="2" xfId="0" applyNumberFormat="1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32" xfId="0" applyFont="1" applyBorder="1" applyAlignment="1" applyProtection="1">
      <alignment horizontal="left"/>
      <protection locked="0"/>
    </xf>
    <xf numFmtId="44" fontId="10" fillId="0" borderId="1" xfId="1" applyFont="1" applyBorder="1" applyAlignment="1" applyProtection="1">
      <alignment horizontal="center"/>
      <protection locked="0"/>
    </xf>
    <xf numFmtId="0" fontId="11" fillId="4" borderId="31" xfId="0" applyFont="1" applyFill="1" applyBorder="1" applyAlignment="1" applyProtection="1">
      <alignment horizontal="right"/>
    </xf>
    <xf numFmtId="0" fontId="11" fillId="4" borderId="1" xfId="0" applyFont="1" applyFill="1" applyBorder="1" applyAlignment="1" applyProtection="1">
      <alignment horizontal="right"/>
    </xf>
    <xf numFmtId="44" fontId="10" fillId="3" borderId="34" xfId="1" applyFont="1" applyFill="1" applyBorder="1" applyAlignment="1" applyProtection="1">
      <alignment horizontal="center"/>
    </xf>
    <xf numFmtId="44" fontId="10" fillId="3" borderId="12" xfId="1" applyFont="1" applyFill="1" applyBorder="1" applyAlignment="1" applyProtection="1">
      <alignment horizontal="center"/>
    </xf>
    <xf numFmtId="44" fontId="10" fillId="3" borderId="35" xfId="1" applyFont="1" applyFill="1" applyBorder="1" applyAlignment="1" applyProtection="1">
      <alignment horizontal="center"/>
    </xf>
    <xf numFmtId="167" fontId="28" fillId="0" borderId="2" xfId="0" applyNumberFormat="1" applyFont="1" applyFill="1" applyBorder="1" applyAlignment="1" applyProtection="1">
      <alignment horizontal="center" vertical="center"/>
      <protection locked="0"/>
    </xf>
    <xf numFmtId="167" fontId="28" fillId="0" borderId="3" xfId="0" applyNumberFormat="1" applyFont="1" applyFill="1" applyBorder="1" applyAlignment="1" applyProtection="1">
      <alignment horizontal="center" vertical="center"/>
      <protection locked="0"/>
    </xf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167" fontId="28" fillId="0" borderId="46" xfId="0" applyNumberFormat="1" applyFont="1" applyFill="1" applyBorder="1" applyAlignment="1" applyProtection="1">
      <alignment horizontal="center" vertical="center"/>
      <protection locked="0"/>
    </xf>
    <xf numFmtId="167" fontId="28" fillId="0" borderId="30" xfId="0" applyNumberFormat="1" applyFont="1" applyFill="1" applyBorder="1" applyAlignment="1" applyProtection="1">
      <alignment horizontal="center" vertical="center"/>
      <protection locked="0"/>
    </xf>
    <xf numFmtId="167" fontId="28" fillId="0" borderId="50" xfId="0" applyNumberFormat="1" applyFont="1" applyFill="1" applyBorder="1" applyAlignment="1" applyProtection="1">
      <alignment horizontal="center" vertical="center"/>
      <protection locked="0"/>
    </xf>
    <xf numFmtId="166" fontId="2" fillId="4" borderId="26" xfId="0" applyNumberFormat="1" applyFont="1" applyFill="1" applyBorder="1" applyAlignment="1" applyProtection="1">
      <alignment horizontal="center" vertical="center" wrapText="1"/>
    </xf>
    <xf numFmtId="166" fontId="2" fillId="4" borderId="28" xfId="0" applyNumberFormat="1" applyFont="1" applyFill="1" applyBorder="1" applyAlignment="1" applyProtection="1">
      <alignment horizontal="center" vertical="center" wrapText="1"/>
    </xf>
    <xf numFmtId="166" fontId="2" fillId="4" borderId="16" xfId="0" applyNumberFormat="1" applyFont="1" applyFill="1" applyBorder="1" applyAlignment="1" applyProtection="1">
      <alignment horizontal="center" vertical="center" wrapText="1"/>
    </xf>
    <xf numFmtId="166" fontId="2" fillId="4" borderId="36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center" vertical="center" wrapText="1"/>
    </xf>
    <xf numFmtId="166" fontId="2" fillId="4" borderId="29" xfId="0" applyNumberFormat="1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4" borderId="46" xfId="0" applyFont="1" applyFill="1" applyBorder="1" applyAlignment="1" applyProtection="1">
      <alignment horizontal="left" vertical="center"/>
    </xf>
    <xf numFmtId="0" fontId="2" fillId="4" borderId="30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right"/>
    </xf>
    <xf numFmtId="44" fontId="10" fillId="0" borderId="60" xfId="1" applyFont="1" applyBorder="1" applyAlignment="1" applyProtection="1">
      <alignment horizontal="center"/>
      <protection locked="0"/>
    </xf>
    <xf numFmtId="8" fontId="2" fillId="2" borderId="18" xfId="1" applyNumberFormat="1" applyFont="1" applyFill="1" applyBorder="1" applyAlignment="1" applyProtection="1">
      <alignment horizontal="center"/>
    </xf>
    <xf numFmtId="8" fontId="2" fillId="2" borderId="20" xfId="1" applyNumberFormat="1" applyFont="1" applyFill="1" applyBorder="1" applyAlignment="1" applyProtection="1">
      <alignment horizontal="center"/>
    </xf>
    <xf numFmtId="44" fontId="10" fillId="4" borderId="4" xfId="0" applyNumberFormat="1" applyFont="1" applyFill="1" applyBorder="1" applyAlignment="1" applyProtection="1">
      <alignment horizontal="center"/>
    </xf>
    <xf numFmtId="40" fontId="2" fillId="2" borderId="38" xfId="0" applyNumberFormat="1" applyFont="1" applyFill="1" applyBorder="1" applyAlignment="1" applyProtection="1">
      <alignment horizontal="center"/>
    </xf>
    <xf numFmtId="40" fontId="2" fillId="2" borderId="40" xfId="0" applyNumberFormat="1" applyFont="1" applyFill="1" applyBorder="1" applyAlignment="1" applyProtection="1">
      <alignment horizontal="center"/>
    </xf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left"/>
      <protection locked="0"/>
    </xf>
    <xf numFmtId="44" fontId="10" fillId="4" borderId="2" xfId="1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44" fontId="10" fillId="4" borderId="60" xfId="0" applyNumberFormat="1" applyFont="1" applyFill="1" applyBorder="1" applyAlignment="1" applyProtection="1">
      <alignment horizontal="center"/>
    </xf>
    <xf numFmtId="0" fontId="10" fillId="4" borderId="60" xfId="0" applyFont="1" applyFill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2" fillId="3" borderId="59" xfId="0" applyFont="1" applyFill="1" applyBorder="1" applyAlignment="1" applyProtection="1">
      <alignment horizontal="center"/>
    </xf>
    <xf numFmtId="0" fontId="11" fillId="3" borderId="28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</xf>
    <xf numFmtId="0" fontId="2" fillId="3" borderId="64" xfId="0" applyFont="1" applyFill="1" applyBorder="1" applyAlignment="1" applyProtection="1">
      <alignment horizontal="center" vertical="center"/>
    </xf>
    <xf numFmtId="167" fontId="28" fillId="0" borderId="21" xfId="0" applyNumberFormat="1" applyFont="1" applyFill="1" applyBorder="1" applyAlignment="1" applyProtection="1">
      <alignment vertical="center"/>
      <protection locked="0"/>
    </xf>
    <xf numFmtId="167" fontId="28" fillId="0" borderId="12" xfId="0" applyNumberFormat="1" applyFont="1" applyFill="1" applyBorder="1" applyAlignment="1" applyProtection="1">
      <alignment vertical="center"/>
      <protection locked="0"/>
    </xf>
    <xf numFmtId="167" fontId="28" fillId="0" borderId="35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</cellXfs>
  <cellStyles count="3">
    <cellStyle name="Hiperlink" xfId="2" builtinId="8"/>
    <cellStyle name="Moeda" xfId="1" builtinId="4"/>
    <cellStyle name="Normal" xfId="0" builtinId="0"/>
  </cellStyles>
  <dxfs count="6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theme="7" tint="0.7999816888943144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Base de cálculo'!$A$11" fmlaRange="'Base de cálculo'!$B$6:$B$10" sel="1" val="0"/>
</file>

<file path=xl/ctrlProps/ctrlProp2.xml><?xml version="1.0" encoding="utf-8"?>
<formControlPr xmlns="http://schemas.microsoft.com/office/spreadsheetml/2009/9/main" objectType="Drop" dropStyle="combo" dx="16" fmlaLink="'Base de cálculo'!$A$22" fmlaRange="'Base de cálculo'!$B$13:$B$21" sel="1" val="0"/>
</file>

<file path=xl/ctrlProps/ctrlProp3.xml><?xml version="1.0" encoding="utf-8"?>
<formControlPr xmlns="http://schemas.microsoft.com/office/spreadsheetml/2009/9/main" objectType="Drop" dropStyle="combo" dx="16" fmlaRange="'Base de cálculo'!$C$6:$C$9" sel="1" val="0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22</xdr:row>
      <xdr:rowOff>308162</xdr:rowOff>
    </xdr:from>
    <xdr:to>
      <xdr:col>12</xdr:col>
      <xdr:colOff>1082488</xdr:colOff>
      <xdr:row>22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420710</xdr:colOff>
      <xdr:row>21</xdr:row>
      <xdr:rowOff>347915</xdr:rowOff>
    </xdr:from>
    <xdr:to>
      <xdr:col>1</xdr:col>
      <xdr:colOff>582635</xdr:colOff>
      <xdr:row>21</xdr:row>
      <xdr:rowOff>471741</xdr:rowOff>
    </xdr:to>
    <xdr:sp macro="" textlink="">
      <xdr:nvSpPr>
        <xdr:cNvPr id="14" name="Seta para a direita 13"/>
        <xdr:cNvSpPr/>
      </xdr:nvSpPr>
      <xdr:spPr>
        <a:xfrm>
          <a:off x="1546392" y="8141097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472888</xdr:colOff>
      <xdr:row>71</xdr:row>
      <xdr:rowOff>558052</xdr:rowOff>
    </xdr:from>
    <xdr:to>
      <xdr:col>5</xdr:col>
      <xdr:colOff>768163</xdr:colOff>
      <xdr:row>71</xdr:row>
      <xdr:rowOff>653302</xdr:rowOff>
    </xdr:to>
    <xdr:sp macro="" textlink="">
      <xdr:nvSpPr>
        <xdr:cNvPr id="25" name="Seta para a direita 24"/>
        <xdr:cNvSpPr/>
      </xdr:nvSpPr>
      <xdr:spPr>
        <a:xfrm>
          <a:off x="5497326" y="31109490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69</xdr:row>
      <xdr:rowOff>818028</xdr:rowOff>
    </xdr:from>
    <xdr:to>
      <xdr:col>7</xdr:col>
      <xdr:colOff>934011</xdr:colOff>
      <xdr:row>69</xdr:row>
      <xdr:rowOff>903753</xdr:rowOff>
    </xdr:to>
    <xdr:sp macro="" textlink="">
      <xdr:nvSpPr>
        <xdr:cNvPr id="26" name="Seta para a direita 25"/>
        <xdr:cNvSpPr/>
      </xdr:nvSpPr>
      <xdr:spPr>
        <a:xfrm>
          <a:off x="11575677" y="2693894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759925</xdr:colOff>
      <xdr:row>69</xdr:row>
      <xdr:rowOff>954122</xdr:rowOff>
    </xdr:from>
    <xdr:to>
      <xdr:col>9</xdr:col>
      <xdr:colOff>1055200</xdr:colOff>
      <xdr:row>69</xdr:row>
      <xdr:rowOff>1039847</xdr:rowOff>
    </xdr:to>
    <xdr:sp macro="" textlink="">
      <xdr:nvSpPr>
        <xdr:cNvPr id="27" name="Seta para a direita 26"/>
        <xdr:cNvSpPr/>
      </xdr:nvSpPr>
      <xdr:spPr>
        <a:xfrm>
          <a:off x="10677831" y="2950531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415623</xdr:colOff>
      <xdr:row>22</xdr:row>
      <xdr:rowOff>513710</xdr:rowOff>
    </xdr:from>
    <xdr:to>
      <xdr:col>1</xdr:col>
      <xdr:colOff>576987</xdr:colOff>
      <xdr:row>22</xdr:row>
      <xdr:rowOff>620167</xdr:rowOff>
    </xdr:to>
    <xdr:sp macro="" textlink="">
      <xdr:nvSpPr>
        <xdr:cNvPr id="9" name="Seta para a direita 8"/>
        <xdr:cNvSpPr/>
      </xdr:nvSpPr>
      <xdr:spPr>
        <a:xfrm>
          <a:off x="1539085" y="8780922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440230</xdr:colOff>
      <xdr:row>24</xdr:row>
      <xdr:rowOff>574458</xdr:rowOff>
    </xdr:from>
    <xdr:to>
      <xdr:col>1</xdr:col>
      <xdr:colOff>601594</xdr:colOff>
      <xdr:row>24</xdr:row>
      <xdr:rowOff>680915</xdr:rowOff>
    </xdr:to>
    <xdr:sp macro="" textlink="">
      <xdr:nvSpPr>
        <xdr:cNvPr id="11" name="Seta para a direita 10"/>
        <xdr:cNvSpPr/>
      </xdr:nvSpPr>
      <xdr:spPr>
        <a:xfrm>
          <a:off x="1565912" y="10532413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532511</xdr:colOff>
      <xdr:row>22</xdr:row>
      <xdr:rowOff>383474</xdr:rowOff>
    </xdr:from>
    <xdr:to>
      <xdr:col>5</xdr:col>
      <xdr:colOff>717468</xdr:colOff>
      <xdr:row>22</xdr:row>
      <xdr:rowOff>494603</xdr:rowOff>
    </xdr:to>
    <xdr:sp macro="" textlink="">
      <xdr:nvSpPr>
        <xdr:cNvPr id="12" name="Seta para a direita 11"/>
        <xdr:cNvSpPr/>
      </xdr:nvSpPr>
      <xdr:spPr>
        <a:xfrm>
          <a:off x="5567154" y="8980714"/>
          <a:ext cx="184957" cy="1111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540406</xdr:colOff>
      <xdr:row>24</xdr:row>
      <xdr:rowOff>683324</xdr:rowOff>
    </xdr:from>
    <xdr:to>
      <xdr:col>5</xdr:col>
      <xdr:colOff>742207</xdr:colOff>
      <xdr:row>24</xdr:row>
      <xdr:rowOff>791688</xdr:rowOff>
    </xdr:to>
    <xdr:sp macro="" textlink="">
      <xdr:nvSpPr>
        <xdr:cNvPr id="13" name="Seta para a direita 12"/>
        <xdr:cNvSpPr/>
      </xdr:nvSpPr>
      <xdr:spPr>
        <a:xfrm>
          <a:off x="5575049" y="10641279"/>
          <a:ext cx="201801" cy="1083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149</xdr:row>
      <xdr:rowOff>134471</xdr:rowOff>
    </xdr:from>
    <xdr:to>
      <xdr:col>7</xdr:col>
      <xdr:colOff>986118</xdr:colOff>
      <xdr:row>149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354107</xdr:colOff>
      <xdr:row>148</xdr:row>
      <xdr:rowOff>85165</xdr:rowOff>
    </xdr:from>
    <xdr:to>
      <xdr:col>11</xdr:col>
      <xdr:colOff>1194548</xdr:colOff>
      <xdr:row>149</xdr:row>
      <xdr:rowOff>186018</xdr:rowOff>
    </xdr:to>
    <xdr:sp macro="" textlink="">
      <xdr:nvSpPr>
        <xdr:cNvPr id="15" name="Seta para a direita 14"/>
        <xdr:cNvSpPr/>
      </xdr:nvSpPr>
      <xdr:spPr>
        <a:xfrm>
          <a:off x="11739283" y="34442400"/>
          <a:ext cx="840441" cy="4594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519544</xdr:colOff>
      <xdr:row>23</xdr:row>
      <xdr:rowOff>432954</xdr:rowOff>
    </xdr:from>
    <xdr:to>
      <xdr:col>5</xdr:col>
      <xdr:colOff>705097</xdr:colOff>
      <xdr:row>23</xdr:row>
      <xdr:rowOff>544285</xdr:rowOff>
    </xdr:to>
    <xdr:sp macro="" textlink="">
      <xdr:nvSpPr>
        <xdr:cNvPr id="18" name="Seta para a direita 17"/>
        <xdr:cNvSpPr/>
      </xdr:nvSpPr>
      <xdr:spPr>
        <a:xfrm>
          <a:off x="5554187" y="9710551"/>
          <a:ext cx="185553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439043</xdr:colOff>
      <xdr:row>23</xdr:row>
      <xdr:rowOff>489683</xdr:rowOff>
    </xdr:from>
    <xdr:to>
      <xdr:col>1</xdr:col>
      <xdr:colOff>600407</xdr:colOff>
      <xdr:row>23</xdr:row>
      <xdr:rowOff>596140</xdr:rowOff>
    </xdr:to>
    <xdr:sp macro="" textlink="">
      <xdr:nvSpPr>
        <xdr:cNvPr id="19" name="Seta para a direita 18"/>
        <xdr:cNvSpPr/>
      </xdr:nvSpPr>
      <xdr:spPr>
        <a:xfrm>
          <a:off x="1564725" y="9767280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378530</xdr:colOff>
      <xdr:row>156</xdr:row>
      <xdr:rowOff>60742</xdr:rowOff>
    </xdr:from>
    <xdr:to>
      <xdr:col>11</xdr:col>
      <xdr:colOff>1218971</xdr:colOff>
      <xdr:row>157</xdr:row>
      <xdr:rowOff>161595</xdr:rowOff>
    </xdr:to>
    <xdr:sp macro="" textlink="">
      <xdr:nvSpPr>
        <xdr:cNvPr id="21" name="Seta para a direita 20"/>
        <xdr:cNvSpPr/>
      </xdr:nvSpPr>
      <xdr:spPr>
        <a:xfrm>
          <a:off x="12529011" y="63524107"/>
          <a:ext cx="840441" cy="5526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511269</xdr:colOff>
      <xdr:row>70</xdr:row>
      <xdr:rowOff>392205</xdr:rowOff>
    </xdr:from>
    <xdr:to>
      <xdr:col>5</xdr:col>
      <xdr:colOff>806544</xdr:colOff>
      <xdr:row>70</xdr:row>
      <xdr:rowOff>477930</xdr:rowOff>
    </xdr:to>
    <xdr:sp macro="" textlink="">
      <xdr:nvSpPr>
        <xdr:cNvPr id="20" name="Seta para a direita 19"/>
        <xdr:cNvSpPr/>
      </xdr:nvSpPr>
      <xdr:spPr>
        <a:xfrm>
          <a:off x="5535707" y="30110205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57150</xdr:rowOff>
        </xdr:from>
        <xdr:to>
          <xdr:col>3</xdr:col>
          <xdr:colOff>19050</xdr:colOff>
          <xdr:row>2</xdr:row>
          <xdr:rowOff>381000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76200</xdr:rowOff>
        </xdr:from>
        <xdr:to>
          <xdr:col>5</xdr:col>
          <xdr:colOff>447675</xdr:colOff>
          <xdr:row>2</xdr:row>
          <xdr:rowOff>381000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107157</xdr:colOff>
      <xdr:row>2</xdr:row>
      <xdr:rowOff>190502</xdr:rowOff>
    </xdr:from>
    <xdr:to>
      <xdr:col>6</xdr:col>
      <xdr:colOff>357189</xdr:colOff>
      <xdr:row>2</xdr:row>
      <xdr:rowOff>297656</xdr:rowOff>
    </xdr:to>
    <xdr:sp macro="" textlink="">
      <xdr:nvSpPr>
        <xdr:cNvPr id="5" name="Seta para a Esquerda 4"/>
        <xdr:cNvSpPr/>
      </xdr:nvSpPr>
      <xdr:spPr>
        <a:xfrm>
          <a:off x="6072188" y="1345408"/>
          <a:ext cx="250032" cy="1071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1095375</xdr:colOff>
          <xdr:row>94</xdr:row>
          <xdr:rowOff>104775</xdr:rowOff>
        </xdr:from>
        <xdr:to>
          <xdr:col>6</xdr:col>
          <xdr:colOff>962025</xdr:colOff>
          <xdr:row>94</xdr:row>
          <xdr:rowOff>352425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1076202</xdr:colOff>
      <xdr:row>94</xdr:row>
      <xdr:rowOff>160811</xdr:rowOff>
    </xdr:from>
    <xdr:to>
      <xdr:col>7</xdr:col>
      <xdr:colOff>61851</xdr:colOff>
      <xdr:row>94</xdr:row>
      <xdr:rowOff>309253</xdr:rowOff>
    </xdr:to>
    <xdr:sp macro="" textlink="">
      <xdr:nvSpPr>
        <xdr:cNvPr id="7" name="Seta para a Esquerda 6"/>
        <xdr:cNvSpPr/>
      </xdr:nvSpPr>
      <xdr:spPr>
        <a:xfrm>
          <a:off x="7137566" y="41353343"/>
          <a:ext cx="222662" cy="1484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766948</xdr:colOff>
      <xdr:row>94</xdr:row>
      <xdr:rowOff>148442</xdr:rowOff>
    </xdr:from>
    <xdr:to>
      <xdr:col>9</xdr:col>
      <xdr:colOff>1014350</xdr:colOff>
      <xdr:row>94</xdr:row>
      <xdr:rowOff>284513</xdr:rowOff>
    </xdr:to>
    <xdr:sp macro="" textlink="">
      <xdr:nvSpPr>
        <xdr:cNvPr id="8" name="Seta para a Direita 7"/>
        <xdr:cNvSpPr/>
      </xdr:nvSpPr>
      <xdr:spPr>
        <a:xfrm>
          <a:off x="10935195" y="41340974"/>
          <a:ext cx="247402" cy="1360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24741</xdr:colOff>
      <xdr:row>94</xdr:row>
      <xdr:rowOff>136072</xdr:rowOff>
    </xdr:from>
    <xdr:to>
      <xdr:col>11</xdr:col>
      <xdr:colOff>432954</xdr:colOff>
      <xdr:row>94</xdr:row>
      <xdr:rowOff>371104</xdr:rowOff>
    </xdr:to>
    <xdr:sp macro="" textlink="">
      <xdr:nvSpPr>
        <xdr:cNvPr id="16" name="CaixaDeTexto 15"/>
        <xdr:cNvSpPr txBox="1"/>
      </xdr:nvSpPr>
      <xdr:spPr>
        <a:xfrm>
          <a:off x="12184579" y="40945130"/>
          <a:ext cx="408213" cy="23503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300" b="1"/>
            <a:t>Km</a:t>
          </a:r>
        </a:p>
      </xdr:txBody>
    </xdr:sp>
    <xdr:clientData/>
  </xdr:twoCellAnchor>
  <xdr:twoCellAnchor>
    <xdr:from>
      <xdr:col>5</xdr:col>
      <xdr:colOff>544286</xdr:colOff>
      <xdr:row>21</xdr:row>
      <xdr:rowOff>630876</xdr:rowOff>
    </xdr:from>
    <xdr:to>
      <xdr:col>5</xdr:col>
      <xdr:colOff>692727</xdr:colOff>
      <xdr:row>21</xdr:row>
      <xdr:rowOff>742207</xdr:rowOff>
    </xdr:to>
    <xdr:sp macro="" textlink="">
      <xdr:nvSpPr>
        <xdr:cNvPr id="6" name="Seta para a Direita 5"/>
        <xdr:cNvSpPr/>
      </xdr:nvSpPr>
      <xdr:spPr>
        <a:xfrm>
          <a:off x="5578929" y="8424058"/>
          <a:ext cx="148441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841169</xdr:colOff>
      <xdr:row>21</xdr:row>
      <xdr:rowOff>569026</xdr:rowOff>
    </xdr:from>
    <xdr:to>
      <xdr:col>9</xdr:col>
      <xdr:colOff>1001981</xdr:colOff>
      <xdr:row>21</xdr:row>
      <xdr:rowOff>680357</xdr:rowOff>
    </xdr:to>
    <xdr:sp macro="" textlink="">
      <xdr:nvSpPr>
        <xdr:cNvPr id="10" name="Seta para a Direita 9"/>
        <xdr:cNvSpPr/>
      </xdr:nvSpPr>
      <xdr:spPr>
        <a:xfrm>
          <a:off x="10922825" y="8362208"/>
          <a:ext cx="160812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828799</xdr:colOff>
      <xdr:row>22</xdr:row>
      <xdr:rowOff>445325</xdr:rowOff>
    </xdr:from>
    <xdr:to>
      <xdr:col>9</xdr:col>
      <xdr:colOff>989610</xdr:colOff>
      <xdr:row>22</xdr:row>
      <xdr:rowOff>569026</xdr:rowOff>
    </xdr:to>
    <xdr:sp macro="" textlink="">
      <xdr:nvSpPr>
        <xdr:cNvPr id="17" name="Seta para a Direita 16"/>
        <xdr:cNvSpPr/>
      </xdr:nvSpPr>
      <xdr:spPr>
        <a:xfrm>
          <a:off x="10910455" y="9042565"/>
          <a:ext cx="160811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804058</xdr:colOff>
      <xdr:row>23</xdr:row>
      <xdr:rowOff>494805</xdr:rowOff>
    </xdr:from>
    <xdr:to>
      <xdr:col>9</xdr:col>
      <xdr:colOff>977240</xdr:colOff>
      <xdr:row>23</xdr:row>
      <xdr:rowOff>618507</xdr:rowOff>
    </xdr:to>
    <xdr:sp macro="" textlink="">
      <xdr:nvSpPr>
        <xdr:cNvPr id="22" name="Seta para a Direita 21"/>
        <xdr:cNvSpPr/>
      </xdr:nvSpPr>
      <xdr:spPr>
        <a:xfrm>
          <a:off x="10885714" y="9772402"/>
          <a:ext cx="173182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816428</xdr:colOff>
      <xdr:row>24</xdr:row>
      <xdr:rowOff>371103</xdr:rowOff>
    </xdr:from>
    <xdr:to>
      <xdr:col>9</xdr:col>
      <xdr:colOff>989609</xdr:colOff>
      <xdr:row>24</xdr:row>
      <xdr:rowOff>494805</xdr:rowOff>
    </xdr:to>
    <xdr:sp macro="" textlink="">
      <xdr:nvSpPr>
        <xdr:cNvPr id="28" name="Seta para a Direita 27"/>
        <xdr:cNvSpPr/>
      </xdr:nvSpPr>
      <xdr:spPr>
        <a:xfrm>
          <a:off x="10898084" y="10329058"/>
          <a:ext cx="173181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1</xdr:col>
          <xdr:colOff>638175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1</xdr:col>
          <xdr:colOff>571500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51</xdr:row>
      <xdr:rowOff>872457</xdr:rowOff>
    </xdr:from>
    <xdr:to>
      <xdr:col>7</xdr:col>
      <xdr:colOff>974832</xdr:colOff>
      <xdr:row>51</xdr:row>
      <xdr:rowOff>958182</xdr:rowOff>
    </xdr:to>
    <xdr:sp macro="" textlink="">
      <xdr:nvSpPr>
        <xdr:cNvPr id="12" name="Seta para a direita 11"/>
        <xdr:cNvSpPr/>
      </xdr:nvSpPr>
      <xdr:spPr>
        <a:xfrm>
          <a:off x="10313414" y="150374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578084</xdr:colOff>
      <xdr:row>51</xdr:row>
      <xdr:rowOff>1080760</xdr:rowOff>
    </xdr:from>
    <xdr:to>
      <xdr:col>9</xdr:col>
      <xdr:colOff>873359</xdr:colOff>
      <xdr:row>51</xdr:row>
      <xdr:rowOff>1166485</xdr:rowOff>
    </xdr:to>
    <xdr:sp macro="" textlink="">
      <xdr:nvSpPr>
        <xdr:cNvPr id="13" name="Seta para a direita 12"/>
        <xdr:cNvSpPr/>
      </xdr:nvSpPr>
      <xdr:spPr>
        <a:xfrm>
          <a:off x="13324266" y="1327276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1179019</xdr:colOff>
      <xdr:row>52</xdr:row>
      <xdr:rowOff>453838</xdr:rowOff>
    </xdr:from>
    <xdr:to>
      <xdr:col>3</xdr:col>
      <xdr:colOff>1474294</xdr:colOff>
      <xdr:row>52</xdr:row>
      <xdr:rowOff>539563</xdr:rowOff>
    </xdr:to>
    <xdr:sp macro="" textlink="">
      <xdr:nvSpPr>
        <xdr:cNvPr id="6" name="Seta para a direita 5"/>
        <xdr:cNvSpPr/>
      </xdr:nvSpPr>
      <xdr:spPr>
        <a:xfrm>
          <a:off x="6186448" y="2766812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244825</xdr:colOff>
      <xdr:row>53</xdr:row>
      <xdr:rowOff>477559</xdr:rowOff>
    </xdr:from>
    <xdr:to>
      <xdr:col>5</xdr:col>
      <xdr:colOff>540100</xdr:colOff>
      <xdr:row>53</xdr:row>
      <xdr:rowOff>572809</xdr:rowOff>
    </xdr:to>
    <xdr:sp macro="" textlink="">
      <xdr:nvSpPr>
        <xdr:cNvPr id="7" name="Seta para a direita 24"/>
        <xdr:cNvSpPr/>
      </xdr:nvSpPr>
      <xdr:spPr>
        <a:xfrm>
          <a:off x="7462360" y="29522101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643944</xdr:colOff>
      <xdr:row>69</xdr:row>
      <xdr:rowOff>134154</xdr:rowOff>
    </xdr:from>
    <xdr:to>
      <xdr:col>3</xdr:col>
      <xdr:colOff>751268</xdr:colOff>
      <xdr:row>69</xdr:row>
      <xdr:rowOff>268309</xdr:rowOff>
    </xdr:to>
    <xdr:sp macro="" textlink="">
      <xdr:nvSpPr>
        <xdr:cNvPr id="2" name="Seta para Baixo 1"/>
        <xdr:cNvSpPr/>
      </xdr:nvSpPr>
      <xdr:spPr>
        <a:xfrm>
          <a:off x="5245458" y="35390069"/>
          <a:ext cx="107324" cy="1341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4"/>
  <sheetViews>
    <sheetView topLeftCell="A4" zoomScale="85" zoomScaleNormal="85" workbookViewId="0">
      <selection activeCell="C8" sqref="C8"/>
    </sheetView>
  </sheetViews>
  <sheetFormatPr defaultColWidth="10.42578125" defaultRowHeight="24" customHeight="1" x14ac:dyDescent="0.25"/>
  <cols>
    <col min="1" max="1" width="19.5703125" customWidth="1"/>
    <col min="2" max="2" width="32.28515625" customWidth="1"/>
    <col min="3" max="3" width="42.140625" customWidth="1"/>
    <col min="4" max="4" width="24.7109375" customWidth="1"/>
    <col min="5" max="5" width="16.140625" customWidth="1"/>
    <col min="6" max="6" width="19.42578125" customWidth="1"/>
    <col min="7" max="7" width="18.28515625" customWidth="1"/>
    <col min="8" max="8" width="33.140625" style="9" customWidth="1"/>
    <col min="9" max="9" width="14.140625" customWidth="1"/>
    <col min="10" max="10" width="11.7109375" customWidth="1"/>
    <col min="11" max="11" width="13.28515625" customWidth="1"/>
    <col min="12" max="14" width="13.28515625" style="16" customWidth="1"/>
    <col min="15" max="19" width="13.28515625" customWidth="1"/>
    <col min="20" max="20" width="8" customWidth="1"/>
    <col min="21" max="21" width="29" customWidth="1"/>
    <col min="22" max="23" width="11.28515625" customWidth="1"/>
    <col min="24" max="24" width="24.5703125" customWidth="1"/>
    <col min="25" max="25" width="17.85546875" style="1" customWidth="1"/>
    <col min="26" max="26" width="18.140625" style="2" customWidth="1"/>
    <col min="27" max="27" width="17.28515625" style="8" customWidth="1"/>
    <col min="28" max="28" width="20.85546875" style="2" customWidth="1"/>
    <col min="29" max="29" width="19" customWidth="1"/>
    <col min="31" max="31" width="29" customWidth="1"/>
    <col min="32" max="33" width="11.28515625" customWidth="1"/>
    <col min="34" max="34" width="24.5703125" customWidth="1"/>
    <col min="35" max="35" width="17.85546875" style="1" customWidth="1"/>
    <col min="36" max="36" width="18.140625" style="2" customWidth="1"/>
    <col min="37" max="37" width="17.28515625" style="8" customWidth="1"/>
    <col min="38" max="38" width="20.85546875" style="2" customWidth="1"/>
    <col min="39" max="39" width="19" customWidth="1"/>
    <col min="41" max="41" width="15.140625" customWidth="1"/>
    <col min="45" max="45" width="35.42578125" customWidth="1"/>
    <col min="46" max="46" width="13.140625" customWidth="1"/>
    <col min="47" max="47" width="15" customWidth="1"/>
    <col min="48" max="48" width="19" customWidth="1"/>
    <col min="50" max="50" width="14.140625" style="16" customWidth="1"/>
    <col min="51" max="51" width="13.85546875" style="16" customWidth="1"/>
    <col min="52" max="52" width="15.28515625" customWidth="1"/>
    <col min="53" max="53" width="15.140625" customWidth="1"/>
  </cols>
  <sheetData>
    <row r="1" spans="1:56" ht="74.25" customHeight="1" thickBot="1" x14ac:dyDescent="0.3">
      <c r="A1" s="307" t="s">
        <v>0</v>
      </c>
      <c r="B1" s="308"/>
      <c r="C1" s="298"/>
      <c r="D1" s="298"/>
      <c r="E1" s="298"/>
      <c r="F1" s="308"/>
      <c r="G1" s="298"/>
      <c r="H1" s="308"/>
      <c r="I1" s="308"/>
      <c r="J1" s="308"/>
      <c r="K1" s="308"/>
      <c r="L1" s="308"/>
      <c r="M1" s="308"/>
      <c r="N1" s="308"/>
      <c r="O1" s="308"/>
      <c r="P1" s="298"/>
      <c r="Q1" s="298"/>
      <c r="R1" s="298"/>
      <c r="S1" s="298"/>
      <c r="T1" s="298"/>
      <c r="U1" s="308"/>
      <c r="V1" s="308"/>
      <c r="W1" s="308"/>
      <c r="X1" s="308"/>
      <c r="Y1" s="308"/>
      <c r="Z1" s="308"/>
      <c r="AA1" s="308"/>
      <c r="AB1" s="308"/>
      <c r="AC1" s="299"/>
      <c r="AD1" s="153"/>
      <c r="AE1" s="297" t="s">
        <v>93</v>
      </c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9"/>
      <c r="BB1" s="153"/>
    </row>
    <row r="2" spans="1:56" ht="36.75" customHeight="1" thickBot="1" x14ac:dyDescent="0.3">
      <c r="A2" s="121" t="s">
        <v>77</v>
      </c>
      <c r="B2" s="121" t="s">
        <v>77</v>
      </c>
      <c r="C2" s="121" t="s">
        <v>6</v>
      </c>
      <c r="D2" s="122" t="s">
        <v>10</v>
      </c>
      <c r="E2" s="71" t="s">
        <v>18</v>
      </c>
      <c r="F2" s="123"/>
      <c r="G2" s="124" t="s">
        <v>31</v>
      </c>
      <c r="H2" s="300" t="s">
        <v>32</v>
      </c>
      <c r="I2" s="301"/>
      <c r="J2" s="301"/>
      <c r="K2" s="301"/>
      <c r="L2" s="301"/>
      <c r="M2" s="301"/>
      <c r="N2" s="301"/>
      <c r="O2" s="301"/>
      <c r="P2" s="302"/>
      <c r="Q2" s="125"/>
      <c r="R2" s="125"/>
      <c r="S2" s="125"/>
      <c r="T2" s="73"/>
      <c r="U2" s="309" t="s">
        <v>119</v>
      </c>
      <c r="V2" s="310"/>
      <c r="W2" s="310"/>
      <c r="X2" s="310"/>
      <c r="Y2" s="310"/>
      <c r="Z2" s="310"/>
      <c r="AA2" s="310"/>
      <c r="AB2" s="310"/>
      <c r="AC2" s="311"/>
      <c r="AD2" s="153"/>
      <c r="AE2" s="294" t="s">
        <v>120</v>
      </c>
      <c r="AF2" s="295"/>
      <c r="AG2" s="295"/>
      <c r="AH2" s="295"/>
      <c r="AI2" s="295"/>
      <c r="AJ2" s="295"/>
      <c r="AK2" s="295"/>
      <c r="AL2" s="295"/>
      <c r="AM2" s="296"/>
      <c r="AN2" s="73"/>
      <c r="AO2" s="74" t="s">
        <v>126</v>
      </c>
      <c r="AP2" s="73"/>
      <c r="AQ2" s="73"/>
      <c r="AR2" s="73"/>
      <c r="AS2" s="300" t="s">
        <v>32</v>
      </c>
      <c r="AT2" s="301"/>
      <c r="AU2" s="301"/>
      <c r="AV2" s="301"/>
      <c r="AW2" s="301"/>
      <c r="AX2" s="301"/>
      <c r="AY2" s="301"/>
      <c r="AZ2" s="301"/>
      <c r="BA2" s="302"/>
      <c r="BB2" s="153"/>
    </row>
    <row r="3" spans="1:56" ht="80.25" customHeight="1" thickBot="1" x14ac:dyDescent="0.3">
      <c r="A3" s="126" t="s">
        <v>78</v>
      </c>
      <c r="B3" s="126" t="s">
        <v>78</v>
      </c>
      <c r="C3" s="126" t="s">
        <v>5</v>
      </c>
      <c r="D3" s="127" t="s">
        <v>11</v>
      </c>
      <c r="E3" s="128" t="s">
        <v>19</v>
      </c>
      <c r="F3" s="129" t="s">
        <v>34</v>
      </c>
      <c r="G3" s="112" t="s">
        <v>30</v>
      </c>
      <c r="H3" s="148" t="s">
        <v>168</v>
      </c>
      <c r="I3" s="149" t="s">
        <v>185</v>
      </c>
      <c r="J3" s="149" t="s">
        <v>184</v>
      </c>
      <c r="K3" s="118" t="s">
        <v>165</v>
      </c>
      <c r="L3" s="118" t="s">
        <v>186</v>
      </c>
      <c r="M3" s="118" t="s">
        <v>187</v>
      </c>
      <c r="N3" s="118" t="s">
        <v>166</v>
      </c>
      <c r="O3" s="118" t="s">
        <v>167</v>
      </c>
      <c r="P3" s="119" t="s">
        <v>171</v>
      </c>
      <c r="Q3" s="125"/>
      <c r="R3" s="125"/>
      <c r="S3" s="125"/>
      <c r="T3" s="73"/>
      <c r="U3" s="10" t="s">
        <v>121</v>
      </c>
      <c r="V3" s="11"/>
      <c r="W3" s="11" t="s">
        <v>122</v>
      </c>
      <c r="X3" s="12" t="s">
        <v>123</v>
      </c>
      <c r="Y3" s="13" t="s">
        <v>72</v>
      </c>
      <c r="Z3" s="14" t="s">
        <v>73</v>
      </c>
      <c r="AA3" s="15" t="s">
        <v>76</v>
      </c>
      <c r="AB3" s="15" t="s">
        <v>74</v>
      </c>
      <c r="AC3" s="11" t="s">
        <v>75</v>
      </c>
      <c r="AD3" s="153"/>
      <c r="AE3" s="10" t="s">
        <v>121</v>
      </c>
      <c r="AF3" s="11"/>
      <c r="AG3" s="11" t="s">
        <v>122</v>
      </c>
      <c r="AH3" s="12" t="s">
        <v>123</v>
      </c>
      <c r="AI3" s="13" t="s">
        <v>72</v>
      </c>
      <c r="AJ3" s="14" t="s">
        <v>73</v>
      </c>
      <c r="AK3" s="15" t="s">
        <v>76</v>
      </c>
      <c r="AL3" s="15" t="s">
        <v>74</v>
      </c>
      <c r="AM3" s="11" t="s">
        <v>75</v>
      </c>
      <c r="AN3" s="73"/>
      <c r="AO3" s="75" t="s">
        <v>127</v>
      </c>
      <c r="AP3" s="73"/>
      <c r="AQ3" s="73"/>
      <c r="AR3" s="73"/>
      <c r="AS3" s="117" t="s">
        <v>168</v>
      </c>
      <c r="AT3" s="118" t="s">
        <v>185</v>
      </c>
      <c r="AU3" s="118" t="s">
        <v>184</v>
      </c>
      <c r="AV3" s="118" t="s">
        <v>165</v>
      </c>
      <c r="AW3" s="118" t="s">
        <v>208</v>
      </c>
      <c r="AX3" s="118" t="s">
        <v>187</v>
      </c>
      <c r="AY3" s="118" t="s">
        <v>166</v>
      </c>
      <c r="AZ3" s="118" t="s">
        <v>167</v>
      </c>
      <c r="BA3" s="119" t="s">
        <v>171</v>
      </c>
      <c r="BB3" s="153"/>
    </row>
    <row r="4" spans="1:56" ht="57.75" customHeight="1" thickBot="1" x14ac:dyDescent="0.3">
      <c r="A4" s="130" t="s">
        <v>67</v>
      </c>
      <c r="B4" s="130" t="s">
        <v>67</v>
      </c>
      <c r="C4" s="131"/>
      <c r="D4" s="132" t="s">
        <v>89</v>
      </c>
      <c r="E4" s="111" t="s">
        <v>20</v>
      </c>
      <c r="F4" s="129" t="s">
        <v>35</v>
      </c>
      <c r="G4" s="73"/>
      <c r="H4" s="150" t="s">
        <v>213</v>
      </c>
      <c r="I4" s="151">
        <f>J4/60</f>
        <v>0.72083333333333333</v>
      </c>
      <c r="J4" s="82">
        <v>43.25</v>
      </c>
      <c r="K4" s="83">
        <f>Proposta!L29</f>
        <v>0</v>
      </c>
      <c r="L4" s="133" t="e">
        <f>VLOOKUP(K4,$H$4:$I$27,2,FALSE)</f>
        <v>#N/A</v>
      </c>
      <c r="M4" s="134">
        <f>HOUR(N4)*60+MINUTE(N4)</f>
        <v>0</v>
      </c>
      <c r="N4" s="135">
        <f>Proposta!G29</f>
        <v>0</v>
      </c>
      <c r="O4" s="85" t="e">
        <f>M4*L4</f>
        <v>#N/A</v>
      </c>
      <c r="P4" s="86">
        <f>IF(ISERROR(O4),0,O4)</f>
        <v>0</v>
      </c>
      <c r="Q4" s="136"/>
      <c r="R4" s="136"/>
      <c r="S4" s="136"/>
      <c r="T4" s="73"/>
      <c r="U4" s="76">
        <f>Proposta!H29</f>
        <v>0</v>
      </c>
      <c r="V4" s="76">
        <f>Proposta!J29</f>
        <v>0</v>
      </c>
      <c r="W4" s="77">
        <f>Proposta!A29</f>
        <v>0</v>
      </c>
      <c r="X4" s="78" t="b">
        <f>IF(V4="Graduando",0,IF(V4="Graduado",50,IF(V4="Especialista",60,IF(V4="Mestre",70,IF(V4="Doutor",80,IF(V4="MÉDICO",120,IF(V4="MÉDICO ESPECIALISTA",140,IF(V4="MÉDICO MESTRE",160,IF(V4="MÉDICO DOUTOR",180)))))))))</f>
        <v>0</v>
      </c>
      <c r="Y4" s="79">
        <f>SUM(Proposta!G29)*24</f>
        <v>0</v>
      </c>
      <c r="Z4" s="78" t="str">
        <f>IF(AA4="SIM",(X4*Y4),"0")</f>
        <v>0</v>
      </c>
      <c r="AA4" s="80">
        <f>Proposta!I29</f>
        <v>0</v>
      </c>
      <c r="AB4" s="78">
        <f>Proposta!K29</f>
        <v>0</v>
      </c>
      <c r="AC4" s="137" t="b">
        <f>IF(AB4="EXTERNO",(Z4*20%),IF(AB4="UNIFEV",(Z4*65.85%)))</f>
        <v>0</v>
      </c>
      <c r="AD4" s="154"/>
      <c r="AE4" s="120">
        <f>'Relatório final.'!B22</f>
        <v>0</v>
      </c>
      <c r="AF4" s="76">
        <f>'Relatório final.'!J22</f>
        <v>0</v>
      </c>
      <c r="AG4" s="77">
        <f>Proposta!L29</f>
        <v>0</v>
      </c>
      <c r="AH4" s="78" t="b">
        <f>IF(AF4="Graduando",0,IF(AF4="Graduado",50,IF(AF4="Especialista",60,IF(AF4="Mestre",70,IF(AF4="Doutor",80,IF(AF4="Médico",120,IF(AF4="Médico especialista",140,IF(AF4="Médico mestre",160,IF(AF4="Médico doutor",180)))))))))</f>
        <v>0</v>
      </c>
      <c r="AI4" s="79">
        <f>'Relatório final.'!G22*24</f>
        <v>0</v>
      </c>
      <c r="AJ4" s="78" t="str">
        <f>IF(AK4="SIM",(AH4*AI4),"0")</f>
        <v>0</v>
      </c>
      <c r="AK4" s="80">
        <f>'Relatório final.'!I22</f>
        <v>0</v>
      </c>
      <c r="AL4" s="78">
        <f>'Relatório final.'!K22</f>
        <v>0</v>
      </c>
      <c r="AM4" s="78" t="b">
        <f>IF(AL4="EXTERNO",(AJ4*20%),IF(AL4="UNIFEV",(AJ4*65.85%)))</f>
        <v>0</v>
      </c>
      <c r="AN4" s="73"/>
      <c r="AO4" s="81"/>
      <c r="AP4" s="73"/>
      <c r="AQ4" s="73"/>
      <c r="AR4" s="73"/>
      <c r="AS4" s="150" t="s">
        <v>213</v>
      </c>
      <c r="AT4" s="167">
        <f>AU4/60</f>
        <v>0.72083333333333333</v>
      </c>
      <c r="AU4" s="161">
        <v>43.25</v>
      </c>
      <c r="AV4" s="101">
        <f>'Relatório final.'!L22</f>
        <v>0</v>
      </c>
      <c r="AW4" s="84" t="e">
        <f>VLOOKUP(AV4,$AS$4:$AT$27,2,FALSE)</f>
        <v>#N/A</v>
      </c>
      <c r="AX4" s="134">
        <f>HOUR(AY4)*60+MINUTE(AY4)</f>
        <v>0</v>
      </c>
      <c r="AY4" s="135">
        <f>'Relatório final.'!G22</f>
        <v>0</v>
      </c>
      <c r="AZ4" s="85" t="e">
        <f>AX4*AW4</f>
        <v>#N/A</v>
      </c>
      <c r="BA4" s="86">
        <f>IF(ISERROR(AZ4),0,AZ4)</f>
        <v>0</v>
      </c>
      <c r="BB4" s="153"/>
    </row>
    <row r="5" spans="1:56" ht="36.75" customHeight="1" thickBot="1" x14ac:dyDescent="0.3">
      <c r="A5" s="193"/>
      <c r="B5" s="157"/>
      <c r="C5" s="138"/>
      <c r="D5" s="138"/>
      <c r="E5" s="128" t="s">
        <v>130</v>
      </c>
      <c r="F5" s="129" t="s">
        <v>36</v>
      </c>
      <c r="G5" s="73"/>
      <c r="H5" s="152" t="s">
        <v>215</v>
      </c>
      <c r="I5" s="151">
        <f t="shared" ref="I5:I27" si="0">J5/60</f>
        <v>0.74533333333333329</v>
      </c>
      <c r="J5" s="87">
        <v>44.72</v>
      </c>
      <c r="K5" s="139">
        <f>Proposta!L30</f>
        <v>0</v>
      </c>
      <c r="L5" s="134" t="e">
        <f t="shared" ref="L5:L46" si="1">VLOOKUP(K5,$H$4:$I$27,2,FALSE)</f>
        <v>#N/A</v>
      </c>
      <c r="M5" s="134">
        <f>HOUR(N5)*60+MINUTE(N5)</f>
        <v>0</v>
      </c>
      <c r="N5" s="140">
        <f>Proposta!G30</f>
        <v>0</v>
      </c>
      <c r="O5" s="85" t="e">
        <f t="shared" ref="O5:O46" si="2">M5*L5</f>
        <v>#N/A</v>
      </c>
      <c r="P5" s="87">
        <f t="shared" ref="P5:P46" si="3">IF(ISERROR(O5),0,O5)</f>
        <v>0</v>
      </c>
      <c r="Q5" s="136"/>
      <c r="R5" s="136"/>
      <c r="S5" s="136"/>
      <c r="T5" s="73"/>
      <c r="U5" s="76">
        <f>Proposta!H30</f>
        <v>0</v>
      </c>
      <c r="V5" s="95">
        <f>Proposta!J30</f>
        <v>0</v>
      </c>
      <c r="W5" s="77">
        <f>Proposta!A30</f>
        <v>0</v>
      </c>
      <c r="X5" s="78" t="b">
        <f t="shared" ref="X5:X44" si="4">IF(V5="Graduando",0,IF(V5="Graduado",50,IF(V5="Especialista",60,IF(V5="Mestre",70,IF(V5="Doutor",80,IF(V5="MÉDICO",120,IF(V5="MÉDICO ESPECIALISTA",140,IF(V5="MÉDICO MESTRE",160,IF(V5="MÉDICO DOUTOR",180)))))))))</f>
        <v>0</v>
      </c>
      <c r="Y5" s="79">
        <f>SUM(Proposta!G30)*24</f>
        <v>0</v>
      </c>
      <c r="Z5" s="78" t="str">
        <f t="shared" ref="Z5:Z44" si="5">IF(AA5="SIM",(X5*Y5),"0")</f>
        <v>0</v>
      </c>
      <c r="AA5" s="80">
        <f>Proposta!I30</f>
        <v>0</v>
      </c>
      <c r="AB5" s="78">
        <f>Proposta!K30</f>
        <v>0</v>
      </c>
      <c r="AC5" s="137" t="b">
        <f t="shared" ref="AC5:AC44" si="6">IF(AB5="EXTERNO",(Z5*20%),IF(AB5="UNIFEV",(Z5*65.85%)))</f>
        <v>0</v>
      </c>
      <c r="AD5" s="153"/>
      <c r="AE5" s="120">
        <f>'Relatório final.'!B23</f>
        <v>0</v>
      </c>
      <c r="AF5" s="76">
        <f>'Relatório final.'!J23</f>
        <v>0</v>
      </c>
      <c r="AG5" s="77">
        <f>Proposta!L30</f>
        <v>0</v>
      </c>
      <c r="AH5" s="78" t="b">
        <f t="shared" ref="AH5:AH44" si="7">IF(AF5="Graduando",0,IF(AF5="Graduado",50,IF(AF5="Especialista",60,IF(AF5="Mestre",70,IF(AF5="Doutor",80,IF(AF5="Médico",120,IF(AF5="Médico especialista",140,IF(AF5="Médico mestre",160,IF(AF5="Médico doutor",180)))))))))</f>
        <v>0</v>
      </c>
      <c r="AI5" s="79">
        <f>'Relatório final.'!G23*24</f>
        <v>0</v>
      </c>
      <c r="AJ5" s="78" t="str">
        <f t="shared" ref="AJ5:AJ44" si="8">IF(AK5="SIM",(AH5*AI5),"0")</f>
        <v>0</v>
      </c>
      <c r="AK5" s="80">
        <f>'Relatório final.'!I23</f>
        <v>0</v>
      </c>
      <c r="AL5" s="78">
        <f>'Relatório final.'!K23</f>
        <v>0</v>
      </c>
      <c r="AM5" s="78" t="b">
        <f t="shared" ref="AM5:AM44" si="9">IF(AL5="UNIFEV",(AJ5*65.85%),IF(AL5="EXTERNO",(AJ5*20%)))</f>
        <v>0</v>
      </c>
      <c r="AN5" s="73"/>
      <c r="AO5" s="73"/>
      <c r="AP5" s="73"/>
      <c r="AQ5" s="73"/>
      <c r="AR5" s="73"/>
      <c r="AS5" s="152" t="s">
        <v>215</v>
      </c>
      <c r="AT5" s="167">
        <f t="shared" ref="AT5:AT27" si="10">AU5/60</f>
        <v>0.74533333333333329</v>
      </c>
      <c r="AU5" s="143">
        <v>44.72</v>
      </c>
      <c r="AV5" s="101">
        <f>'Relatório final.'!L23</f>
        <v>0</v>
      </c>
      <c r="AW5" s="84" t="e">
        <f t="shared" ref="AW5:AW46" si="11">VLOOKUP(AV5,$AS$4:$AT$27,2,FALSE)</f>
        <v>#N/A</v>
      </c>
      <c r="AX5" s="134">
        <f>HOUR(AY5)*60+MINUTE(AY5)</f>
        <v>0</v>
      </c>
      <c r="AY5" s="135">
        <f>'Relatório final.'!G23</f>
        <v>0</v>
      </c>
      <c r="AZ5" s="85" t="e">
        <f t="shared" ref="AZ5:AZ46" si="12">AX5*AW5</f>
        <v>#N/A</v>
      </c>
      <c r="BA5" s="86">
        <f t="shared" ref="BA5:BA46" si="13">IF(ISERROR(AZ5),0,AZ5)</f>
        <v>0</v>
      </c>
      <c r="BB5" s="153"/>
    </row>
    <row r="6" spans="1:56" ht="36.75" customHeight="1" thickBot="1" x14ac:dyDescent="0.3">
      <c r="A6" s="187">
        <v>1</v>
      </c>
      <c r="B6" s="192"/>
      <c r="C6" s="172"/>
      <c r="D6" s="73"/>
      <c r="E6" s="73"/>
      <c r="F6" s="129" t="s">
        <v>37</v>
      </c>
      <c r="G6" s="73"/>
      <c r="H6" s="152" t="s">
        <v>216</v>
      </c>
      <c r="I6" s="151">
        <f t="shared" si="0"/>
        <v>0.45866666666666667</v>
      </c>
      <c r="J6" s="87">
        <v>27.52</v>
      </c>
      <c r="K6" s="139">
        <f>Proposta!L31</f>
        <v>0</v>
      </c>
      <c r="L6" s="134" t="e">
        <f t="shared" si="1"/>
        <v>#N/A</v>
      </c>
      <c r="M6" s="134">
        <f t="shared" ref="M6:M46" si="14">HOUR(N6)*60+MINUTE(N6)</f>
        <v>0</v>
      </c>
      <c r="N6" s="140">
        <f>Proposta!G31</f>
        <v>0</v>
      </c>
      <c r="O6" s="85" t="e">
        <f t="shared" si="2"/>
        <v>#N/A</v>
      </c>
      <c r="P6" s="87">
        <f t="shared" si="3"/>
        <v>0</v>
      </c>
      <c r="Q6" s="136"/>
      <c r="R6" s="136"/>
      <c r="S6" s="136"/>
      <c r="T6" s="73"/>
      <c r="U6" s="76">
        <f>Proposta!H31</f>
        <v>0</v>
      </c>
      <c r="V6" s="95">
        <f>Proposta!J31</f>
        <v>0</v>
      </c>
      <c r="W6" s="77">
        <f>Proposta!A31</f>
        <v>0</v>
      </c>
      <c r="X6" s="78" t="b">
        <f t="shared" si="4"/>
        <v>0</v>
      </c>
      <c r="Y6" s="79">
        <f>SUM(Proposta!G31)*24</f>
        <v>0</v>
      </c>
      <c r="Z6" s="78" t="str">
        <f t="shared" si="5"/>
        <v>0</v>
      </c>
      <c r="AA6" s="80">
        <f>Proposta!I31</f>
        <v>0</v>
      </c>
      <c r="AB6" s="78">
        <f>Proposta!K31</f>
        <v>0</v>
      </c>
      <c r="AC6" s="137" t="b">
        <f t="shared" si="6"/>
        <v>0</v>
      </c>
      <c r="AD6" s="153"/>
      <c r="AE6" s="120">
        <f>'Relatório final.'!B24</f>
        <v>0</v>
      </c>
      <c r="AF6" s="76">
        <f>'Relatório final.'!J24</f>
        <v>0</v>
      </c>
      <c r="AG6" s="77">
        <f>Proposta!L31</f>
        <v>0</v>
      </c>
      <c r="AH6" s="78" t="b">
        <f t="shared" si="7"/>
        <v>0</v>
      </c>
      <c r="AI6" s="79">
        <f>'Relatório final.'!G24*24</f>
        <v>0</v>
      </c>
      <c r="AJ6" s="78" t="str">
        <f t="shared" si="8"/>
        <v>0</v>
      </c>
      <c r="AK6" s="80">
        <f>'Relatório final.'!I24</f>
        <v>0</v>
      </c>
      <c r="AL6" s="78">
        <f>'Relatório final.'!K24</f>
        <v>0</v>
      </c>
      <c r="AM6" s="78" t="b">
        <f t="shared" si="9"/>
        <v>0</v>
      </c>
      <c r="AN6" s="73"/>
      <c r="AO6" s="73"/>
      <c r="AP6" s="73"/>
      <c r="AQ6" s="73"/>
      <c r="AR6" s="73"/>
      <c r="AS6" s="152" t="s">
        <v>216</v>
      </c>
      <c r="AT6" s="167">
        <f t="shared" si="10"/>
        <v>0.45866666666666667</v>
      </c>
      <c r="AU6" s="143">
        <v>27.52</v>
      </c>
      <c r="AV6" s="101">
        <f>'Relatório final.'!L24</f>
        <v>0</v>
      </c>
      <c r="AW6" s="84" t="e">
        <f t="shared" si="11"/>
        <v>#N/A</v>
      </c>
      <c r="AX6" s="134">
        <f t="shared" ref="AX6:AX46" si="15">HOUR(AY6)*60+MINUTE(AY6)</f>
        <v>0</v>
      </c>
      <c r="AY6" s="135">
        <f>'Relatório final.'!G24</f>
        <v>0</v>
      </c>
      <c r="AZ6" s="85" t="e">
        <f t="shared" si="12"/>
        <v>#N/A</v>
      </c>
      <c r="BA6" s="86">
        <f t="shared" si="13"/>
        <v>0</v>
      </c>
      <c r="BB6" s="153"/>
    </row>
    <row r="7" spans="1:56" ht="36.75" customHeight="1" thickBot="1" x14ac:dyDescent="0.35">
      <c r="A7" s="188">
        <v>2</v>
      </c>
      <c r="B7" s="200" t="s">
        <v>188</v>
      </c>
      <c r="C7" s="172" t="s">
        <v>226</v>
      </c>
      <c r="D7" s="73"/>
      <c r="E7" s="73"/>
      <c r="F7" s="129" t="s">
        <v>38</v>
      </c>
      <c r="G7" s="73"/>
      <c r="H7" s="152" t="s">
        <v>217</v>
      </c>
      <c r="I7" s="151">
        <f t="shared" si="0"/>
        <v>0.38883333333333331</v>
      </c>
      <c r="J7" s="87">
        <v>23.33</v>
      </c>
      <c r="K7" s="139">
        <f>Proposta!L32</f>
        <v>0</v>
      </c>
      <c r="L7" s="134" t="e">
        <f t="shared" si="1"/>
        <v>#N/A</v>
      </c>
      <c r="M7" s="134">
        <f t="shared" si="14"/>
        <v>0</v>
      </c>
      <c r="N7" s="140">
        <f>Proposta!G32</f>
        <v>0</v>
      </c>
      <c r="O7" s="85" t="e">
        <f t="shared" si="2"/>
        <v>#N/A</v>
      </c>
      <c r="P7" s="87">
        <f t="shared" si="3"/>
        <v>0</v>
      </c>
      <c r="Q7" s="136"/>
      <c r="R7" s="136"/>
      <c r="S7" s="136"/>
      <c r="T7" s="73"/>
      <c r="U7" s="76">
        <f>Proposta!H32</f>
        <v>0</v>
      </c>
      <c r="V7" s="95">
        <f>Proposta!J32</f>
        <v>0</v>
      </c>
      <c r="W7" s="77">
        <f>Proposta!A32</f>
        <v>0</v>
      </c>
      <c r="X7" s="78" t="b">
        <f t="shared" si="4"/>
        <v>0</v>
      </c>
      <c r="Y7" s="79">
        <f>SUM(Proposta!G32)*24</f>
        <v>0</v>
      </c>
      <c r="Z7" s="78" t="str">
        <f t="shared" si="5"/>
        <v>0</v>
      </c>
      <c r="AA7" s="80">
        <f>Proposta!I32</f>
        <v>0</v>
      </c>
      <c r="AB7" s="78">
        <f>Proposta!K32</f>
        <v>0</v>
      </c>
      <c r="AC7" s="137" t="b">
        <f t="shared" si="6"/>
        <v>0</v>
      </c>
      <c r="AD7" s="153"/>
      <c r="AE7" s="120">
        <f>'Relatório final.'!B25</f>
        <v>0</v>
      </c>
      <c r="AF7" s="76">
        <f>'Relatório final.'!J25</f>
        <v>0</v>
      </c>
      <c r="AG7" s="77">
        <f>Proposta!L32</f>
        <v>0</v>
      </c>
      <c r="AH7" s="78" t="b">
        <f t="shared" si="7"/>
        <v>0</v>
      </c>
      <c r="AI7" s="79">
        <f>'Relatório final.'!G25*24</f>
        <v>0</v>
      </c>
      <c r="AJ7" s="78" t="str">
        <f t="shared" si="8"/>
        <v>0</v>
      </c>
      <c r="AK7" s="80">
        <f>'Relatório final.'!I25</f>
        <v>0</v>
      </c>
      <c r="AL7" s="78">
        <f>'Relatório final.'!K25</f>
        <v>0</v>
      </c>
      <c r="AM7" s="78" t="b">
        <f t="shared" si="9"/>
        <v>0</v>
      </c>
      <c r="AN7" s="73"/>
      <c r="AO7" s="73"/>
      <c r="AP7" s="73"/>
      <c r="AQ7" s="73"/>
      <c r="AR7" s="73"/>
      <c r="AS7" s="152" t="s">
        <v>217</v>
      </c>
      <c r="AT7" s="167">
        <f t="shared" si="10"/>
        <v>0.38883333333333331</v>
      </c>
      <c r="AU7" s="143">
        <v>23.33</v>
      </c>
      <c r="AV7" s="101">
        <f>'Relatório final.'!L25</f>
        <v>0</v>
      </c>
      <c r="AW7" s="84" t="e">
        <f t="shared" si="11"/>
        <v>#N/A</v>
      </c>
      <c r="AX7" s="134">
        <f t="shared" si="15"/>
        <v>0</v>
      </c>
      <c r="AY7" s="135">
        <f>'Relatório final.'!G25</f>
        <v>0</v>
      </c>
      <c r="AZ7" s="85" t="e">
        <f t="shared" si="12"/>
        <v>#N/A</v>
      </c>
      <c r="BA7" s="86">
        <f t="shared" si="13"/>
        <v>0</v>
      </c>
      <c r="BB7" s="153"/>
    </row>
    <row r="8" spans="1:56" ht="53.25" customHeight="1" thickBot="1" x14ac:dyDescent="0.35">
      <c r="A8" s="188">
        <v>3</v>
      </c>
      <c r="B8" s="200" t="s">
        <v>189</v>
      </c>
      <c r="C8" s="172" t="s">
        <v>227</v>
      </c>
      <c r="D8" s="73"/>
      <c r="E8" s="73"/>
      <c r="F8" s="129" t="s">
        <v>155</v>
      </c>
      <c r="G8" s="73"/>
      <c r="H8" s="152" t="s">
        <v>159</v>
      </c>
      <c r="I8" s="151">
        <f t="shared" si="0"/>
        <v>0.3828333333333333</v>
      </c>
      <c r="J8" s="87">
        <v>22.97</v>
      </c>
      <c r="K8" s="139">
        <f>Proposta!L33</f>
        <v>0</v>
      </c>
      <c r="L8" s="134" t="e">
        <f t="shared" si="1"/>
        <v>#N/A</v>
      </c>
      <c r="M8" s="134">
        <f t="shared" si="14"/>
        <v>0</v>
      </c>
      <c r="N8" s="140">
        <f>Proposta!G33</f>
        <v>0</v>
      </c>
      <c r="O8" s="85" t="e">
        <f t="shared" si="2"/>
        <v>#N/A</v>
      </c>
      <c r="P8" s="87">
        <f t="shared" si="3"/>
        <v>0</v>
      </c>
      <c r="Q8" s="136"/>
      <c r="R8" s="136"/>
      <c r="S8" s="136"/>
      <c r="T8" s="73"/>
      <c r="U8" s="76">
        <f>Proposta!H33</f>
        <v>0</v>
      </c>
      <c r="V8" s="95">
        <f>Proposta!J33</f>
        <v>0</v>
      </c>
      <c r="W8" s="77">
        <f>Proposta!A33</f>
        <v>0</v>
      </c>
      <c r="X8" s="78" t="b">
        <f t="shared" si="4"/>
        <v>0</v>
      </c>
      <c r="Y8" s="79">
        <f>SUM(Proposta!G33)*24</f>
        <v>0</v>
      </c>
      <c r="Z8" s="78" t="str">
        <f t="shared" si="5"/>
        <v>0</v>
      </c>
      <c r="AA8" s="80">
        <f>Proposta!I33</f>
        <v>0</v>
      </c>
      <c r="AB8" s="78">
        <f>Proposta!K33</f>
        <v>0</v>
      </c>
      <c r="AC8" s="137" t="b">
        <f t="shared" si="6"/>
        <v>0</v>
      </c>
      <c r="AD8" s="153"/>
      <c r="AE8" s="120">
        <f>'Relatório final.'!B26</f>
        <v>0</v>
      </c>
      <c r="AF8" s="76">
        <f>'Relatório final.'!J26</f>
        <v>0</v>
      </c>
      <c r="AG8" s="77">
        <f>Proposta!L33</f>
        <v>0</v>
      </c>
      <c r="AH8" s="78" t="b">
        <f t="shared" si="7"/>
        <v>0</v>
      </c>
      <c r="AI8" s="79">
        <f>'Relatório final.'!G26*24</f>
        <v>0</v>
      </c>
      <c r="AJ8" s="78" t="str">
        <f t="shared" si="8"/>
        <v>0</v>
      </c>
      <c r="AK8" s="80">
        <f>'Relatório final.'!I26</f>
        <v>0</v>
      </c>
      <c r="AL8" s="78">
        <f>'Relatório final.'!K26</f>
        <v>0</v>
      </c>
      <c r="AM8" s="78" t="b">
        <f t="shared" si="9"/>
        <v>0</v>
      </c>
      <c r="AN8" s="73"/>
      <c r="AO8" s="73"/>
      <c r="AP8" s="73"/>
      <c r="AQ8" s="73"/>
      <c r="AR8" s="73"/>
      <c r="AS8" s="152" t="s">
        <v>159</v>
      </c>
      <c r="AT8" s="167">
        <f t="shared" si="10"/>
        <v>0.3828333333333333</v>
      </c>
      <c r="AU8" s="143">
        <v>22.97</v>
      </c>
      <c r="AV8" s="101">
        <f>'Relatório final.'!L26</f>
        <v>0</v>
      </c>
      <c r="AW8" s="84" t="e">
        <f t="shared" si="11"/>
        <v>#N/A</v>
      </c>
      <c r="AX8" s="134">
        <f t="shared" si="15"/>
        <v>0</v>
      </c>
      <c r="AY8" s="135">
        <f>'Relatório final.'!G26</f>
        <v>0</v>
      </c>
      <c r="AZ8" s="85" t="e">
        <f t="shared" si="12"/>
        <v>#N/A</v>
      </c>
      <c r="BA8" s="86">
        <f t="shared" si="13"/>
        <v>0</v>
      </c>
      <c r="BB8" s="153"/>
    </row>
    <row r="9" spans="1:56" ht="36.75" customHeight="1" thickBot="1" x14ac:dyDescent="0.35">
      <c r="A9" s="188">
        <v>4</v>
      </c>
      <c r="B9" s="200" t="s">
        <v>190</v>
      </c>
      <c r="C9" s="172" t="s">
        <v>228</v>
      </c>
      <c r="D9" s="73"/>
      <c r="E9" s="73"/>
      <c r="F9" s="129" t="s">
        <v>156</v>
      </c>
      <c r="G9" s="73"/>
      <c r="H9" s="152" t="s">
        <v>160</v>
      </c>
      <c r="I9" s="151">
        <f t="shared" si="0"/>
        <v>0.16650000000000001</v>
      </c>
      <c r="J9" s="87">
        <v>9.99</v>
      </c>
      <c r="K9" s="139">
        <f>Proposta!L34</f>
        <v>0</v>
      </c>
      <c r="L9" s="134" t="e">
        <f t="shared" si="1"/>
        <v>#N/A</v>
      </c>
      <c r="M9" s="134">
        <f t="shared" si="14"/>
        <v>0</v>
      </c>
      <c r="N9" s="140">
        <f>Proposta!G34</f>
        <v>0</v>
      </c>
      <c r="O9" s="85" t="e">
        <f t="shared" si="2"/>
        <v>#N/A</v>
      </c>
      <c r="P9" s="87">
        <f t="shared" si="3"/>
        <v>0</v>
      </c>
      <c r="Q9" s="136"/>
      <c r="R9" s="136"/>
      <c r="S9" s="136"/>
      <c r="T9" s="73"/>
      <c r="U9" s="76">
        <f>Proposta!H34</f>
        <v>0</v>
      </c>
      <c r="V9" s="95">
        <f>Proposta!J34</f>
        <v>0</v>
      </c>
      <c r="W9" s="77">
        <f>Proposta!A34</f>
        <v>0</v>
      </c>
      <c r="X9" s="78" t="b">
        <f t="shared" si="4"/>
        <v>0</v>
      </c>
      <c r="Y9" s="79">
        <f>SUM(Proposta!G34)*24</f>
        <v>0</v>
      </c>
      <c r="Z9" s="78" t="str">
        <f t="shared" si="5"/>
        <v>0</v>
      </c>
      <c r="AA9" s="80">
        <f>Proposta!I34</f>
        <v>0</v>
      </c>
      <c r="AB9" s="78">
        <f>Proposta!K34</f>
        <v>0</v>
      </c>
      <c r="AC9" s="137" t="b">
        <f t="shared" si="6"/>
        <v>0</v>
      </c>
      <c r="AD9" s="153"/>
      <c r="AE9" s="120">
        <f>'Relatório final.'!B27</f>
        <v>0</v>
      </c>
      <c r="AF9" s="76">
        <f>'Relatório final.'!J27</f>
        <v>0</v>
      </c>
      <c r="AG9" s="77">
        <f>Proposta!L34</f>
        <v>0</v>
      </c>
      <c r="AH9" s="78" t="b">
        <f t="shared" si="7"/>
        <v>0</v>
      </c>
      <c r="AI9" s="79">
        <f>'Relatório final.'!G27*24</f>
        <v>0</v>
      </c>
      <c r="AJ9" s="78" t="str">
        <f t="shared" si="8"/>
        <v>0</v>
      </c>
      <c r="AK9" s="80">
        <f>'Relatório final.'!I27</f>
        <v>0</v>
      </c>
      <c r="AL9" s="78">
        <f>'Relatório final.'!K27</f>
        <v>0</v>
      </c>
      <c r="AM9" s="78" t="b">
        <f t="shared" si="9"/>
        <v>0</v>
      </c>
      <c r="AN9" s="73"/>
      <c r="AO9" s="73"/>
      <c r="AP9" s="73"/>
      <c r="AQ9" s="73"/>
      <c r="AR9" s="73"/>
      <c r="AS9" s="152" t="s">
        <v>160</v>
      </c>
      <c r="AT9" s="167">
        <f t="shared" si="10"/>
        <v>0.16650000000000001</v>
      </c>
      <c r="AU9" s="143">
        <v>9.99</v>
      </c>
      <c r="AV9" s="101">
        <f>'Relatório final.'!L27</f>
        <v>0</v>
      </c>
      <c r="AW9" s="84" t="e">
        <f t="shared" si="11"/>
        <v>#N/A</v>
      </c>
      <c r="AX9" s="134">
        <f t="shared" si="15"/>
        <v>0</v>
      </c>
      <c r="AY9" s="135">
        <f>'Relatório final.'!G27</f>
        <v>0</v>
      </c>
      <c r="AZ9" s="85" t="e">
        <f t="shared" si="12"/>
        <v>#N/A</v>
      </c>
      <c r="BA9" s="86">
        <f t="shared" si="13"/>
        <v>0</v>
      </c>
      <c r="BB9" s="153"/>
    </row>
    <row r="10" spans="1:56" ht="30" customHeight="1" thickBot="1" x14ac:dyDescent="0.35">
      <c r="A10" s="189">
        <v>5</v>
      </c>
      <c r="B10" s="201" t="s">
        <v>191</v>
      </c>
      <c r="C10" s="172"/>
      <c r="D10" s="73"/>
      <c r="E10" s="73"/>
      <c r="F10" s="129" t="s">
        <v>157</v>
      </c>
      <c r="G10" s="73"/>
      <c r="H10" s="152" t="s">
        <v>161</v>
      </c>
      <c r="I10" s="151">
        <f t="shared" si="0"/>
        <v>0.16650000000000001</v>
      </c>
      <c r="J10" s="87">
        <v>9.99</v>
      </c>
      <c r="K10" s="139">
        <f>Proposta!L35</f>
        <v>0</v>
      </c>
      <c r="L10" s="134" t="e">
        <f t="shared" si="1"/>
        <v>#N/A</v>
      </c>
      <c r="M10" s="134">
        <f t="shared" si="14"/>
        <v>0</v>
      </c>
      <c r="N10" s="140">
        <f>Proposta!G35</f>
        <v>0</v>
      </c>
      <c r="O10" s="85" t="e">
        <f t="shared" si="2"/>
        <v>#N/A</v>
      </c>
      <c r="P10" s="87">
        <f t="shared" si="3"/>
        <v>0</v>
      </c>
      <c r="Q10" s="136"/>
      <c r="R10" s="136"/>
      <c r="S10" s="136"/>
      <c r="T10" s="73"/>
      <c r="U10" s="76">
        <f>Proposta!H35</f>
        <v>0</v>
      </c>
      <c r="V10" s="95">
        <f>Proposta!J35</f>
        <v>0</v>
      </c>
      <c r="W10" s="77">
        <f>Proposta!A35</f>
        <v>0</v>
      </c>
      <c r="X10" s="78" t="b">
        <f t="shared" si="4"/>
        <v>0</v>
      </c>
      <c r="Y10" s="79">
        <f>SUM(Proposta!G35)*24</f>
        <v>0</v>
      </c>
      <c r="Z10" s="78" t="str">
        <f t="shared" si="5"/>
        <v>0</v>
      </c>
      <c r="AA10" s="80">
        <f>Proposta!I35</f>
        <v>0</v>
      </c>
      <c r="AB10" s="78">
        <f>Proposta!K35</f>
        <v>0</v>
      </c>
      <c r="AC10" s="137" t="b">
        <f t="shared" si="6"/>
        <v>0</v>
      </c>
      <c r="AD10" s="153"/>
      <c r="AE10" s="120">
        <f>'Relatório final.'!B28</f>
        <v>0</v>
      </c>
      <c r="AF10" s="76">
        <f>'Relatório final.'!J28</f>
        <v>0</v>
      </c>
      <c r="AG10" s="77">
        <f>Proposta!L35</f>
        <v>0</v>
      </c>
      <c r="AH10" s="78" t="b">
        <f t="shared" si="7"/>
        <v>0</v>
      </c>
      <c r="AI10" s="79">
        <f>'Relatório final.'!G28*24</f>
        <v>0</v>
      </c>
      <c r="AJ10" s="78" t="str">
        <f t="shared" si="8"/>
        <v>0</v>
      </c>
      <c r="AK10" s="80">
        <f>'Relatório final.'!I28</f>
        <v>0</v>
      </c>
      <c r="AL10" s="78">
        <f>'Relatório final.'!K28</f>
        <v>0</v>
      </c>
      <c r="AM10" s="78" t="b">
        <f t="shared" si="9"/>
        <v>0</v>
      </c>
      <c r="AN10" s="73"/>
      <c r="AO10" s="73"/>
      <c r="AP10" s="73"/>
      <c r="AQ10" s="73"/>
      <c r="AR10" s="73"/>
      <c r="AS10" s="152" t="s">
        <v>161</v>
      </c>
      <c r="AT10" s="167">
        <f t="shared" si="10"/>
        <v>0.16650000000000001</v>
      </c>
      <c r="AU10" s="143">
        <v>9.99</v>
      </c>
      <c r="AV10" s="101">
        <f>'Relatório final.'!L28</f>
        <v>0</v>
      </c>
      <c r="AW10" s="84" t="e">
        <f t="shared" si="11"/>
        <v>#N/A</v>
      </c>
      <c r="AX10" s="134">
        <f t="shared" si="15"/>
        <v>0</v>
      </c>
      <c r="AY10" s="135">
        <f>'Relatório final.'!G28</f>
        <v>0</v>
      </c>
      <c r="AZ10" s="85" t="e">
        <f t="shared" si="12"/>
        <v>#N/A</v>
      </c>
      <c r="BA10" s="86">
        <f t="shared" si="13"/>
        <v>0</v>
      </c>
      <c r="BB10" s="153"/>
    </row>
    <row r="11" spans="1:56" ht="30" customHeight="1" thickBot="1" x14ac:dyDescent="0.3">
      <c r="A11" s="190">
        <v>1</v>
      </c>
      <c r="B11" s="191">
        <f>VLOOKUP(A11,A6:B10,2,FALSE)</f>
        <v>0</v>
      </c>
      <c r="C11" s="73"/>
      <c r="D11" s="73"/>
      <c r="E11" s="73"/>
      <c r="F11" s="141" t="s">
        <v>158</v>
      </c>
      <c r="G11" s="73"/>
      <c r="H11" s="152" t="s">
        <v>162</v>
      </c>
      <c r="I11" s="151">
        <f t="shared" si="0"/>
        <v>0.37383333333333335</v>
      </c>
      <c r="J11" s="87">
        <v>22.43</v>
      </c>
      <c r="K11" s="139">
        <f>Proposta!L36</f>
        <v>0</v>
      </c>
      <c r="L11" s="134" t="e">
        <f t="shared" si="1"/>
        <v>#N/A</v>
      </c>
      <c r="M11" s="134">
        <f t="shared" si="14"/>
        <v>0</v>
      </c>
      <c r="N11" s="140">
        <f>Proposta!G36</f>
        <v>0</v>
      </c>
      <c r="O11" s="85" t="e">
        <f t="shared" si="2"/>
        <v>#N/A</v>
      </c>
      <c r="P11" s="87">
        <f t="shared" si="3"/>
        <v>0</v>
      </c>
      <c r="Q11" s="136"/>
      <c r="R11" s="136"/>
      <c r="S11" s="136"/>
      <c r="T11" s="73"/>
      <c r="U11" s="76">
        <f>Proposta!H36</f>
        <v>0</v>
      </c>
      <c r="V11" s="95">
        <f>Proposta!J36</f>
        <v>0</v>
      </c>
      <c r="W11" s="77">
        <f>Proposta!A36</f>
        <v>0</v>
      </c>
      <c r="X11" s="78" t="b">
        <f t="shared" si="4"/>
        <v>0</v>
      </c>
      <c r="Y11" s="79">
        <f>SUM(Proposta!G36)*24</f>
        <v>0</v>
      </c>
      <c r="Z11" s="78" t="str">
        <f t="shared" si="5"/>
        <v>0</v>
      </c>
      <c r="AA11" s="80">
        <f>Proposta!I36</f>
        <v>0</v>
      </c>
      <c r="AB11" s="78">
        <f>Proposta!K36</f>
        <v>0</v>
      </c>
      <c r="AC11" s="137" t="b">
        <f t="shared" si="6"/>
        <v>0</v>
      </c>
      <c r="AD11" s="153"/>
      <c r="AE11" s="120">
        <f>'Relatório final.'!B29</f>
        <v>0</v>
      </c>
      <c r="AF11" s="76">
        <f>'Relatório final.'!J29</f>
        <v>0</v>
      </c>
      <c r="AG11" s="77">
        <f>Proposta!L36</f>
        <v>0</v>
      </c>
      <c r="AH11" s="78" t="b">
        <f t="shared" si="7"/>
        <v>0</v>
      </c>
      <c r="AI11" s="79">
        <f>'Relatório final.'!G29*24</f>
        <v>0</v>
      </c>
      <c r="AJ11" s="78" t="str">
        <f t="shared" si="8"/>
        <v>0</v>
      </c>
      <c r="AK11" s="80">
        <f>'Relatório final.'!I29</f>
        <v>0</v>
      </c>
      <c r="AL11" s="78">
        <f>'Relatório final.'!K29</f>
        <v>0</v>
      </c>
      <c r="AM11" s="78" t="b">
        <f t="shared" si="9"/>
        <v>0</v>
      </c>
      <c r="AN11" s="73"/>
      <c r="AO11" s="73"/>
      <c r="AP11" s="73"/>
      <c r="AQ11" s="73"/>
      <c r="AR11" s="73"/>
      <c r="AS11" s="152" t="s">
        <v>162</v>
      </c>
      <c r="AT11" s="167">
        <f t="shared" si="10"/>
        <v>0.37383333333333335</v>
      </c>
      <c r="AU11" s="143">
        <v>22.43</v>
      </c>
      <c r="AV11" s="101">
        <f>'Relatório final.'!L29</f>
        <v>0</v>
      </c>
      <c r="AW11" s="84" t="e">
        <f t="shared" si="11"/>
        <v>#N/A</v>
      </c>
      <c r="AX11" s="134">
        <f t="shared" si="15"/>
        <v>0</v>
      </c>
      <c r="AY11" s="135">
        <f>'Relatório final.'!G29</f>
        <v>0</v>
      </c>
      <c r="AZ11" s="85" t="e">
        <f t="shared" si="12"/>
        <v>#N/A</v>
      </c>
      <c r="BA11" s="86">
        <f t="shared" si="13"/>
        <v>0</v>
      </c>
      <c r="BB11" s="153"/>
    </row>
    <row r="12" spans="1:56" ht="30" customHeight="1" thickBot="1" x14ac:dyDescent="0.3">
      <c r="A12" s="173"/>
      <c r="B12" s="174"/>
      <c r="C12" s="73"/>
      <c r="D12" s="73"/>
      <c r="E12" s="73"/>
      <c r="F12" s="73"/>
      <c r="G12" s="73"/>
      <c r="H12" s="152" t="s">
        <v>214</v>
      </c>
      <c r="I12" s="151">
        <f t="shared" si="0"/>
        <v>0.66866666666666663</v>
      </c>
      <c r="J12" s="87">
        <v>40.119999999999997</v>
      </c>
      <c r="K12" s="139">
        <f>Proposta!L37</f>
        <v>0</v>
      </c>
      <c r="L12" s="134" t="e">
        <f t="shared" si="1"/>
        <v>#N/A</v>
      </c>
      <c r="M12" s="134">
        <f t="shared" si="14"/>
        <v>0</v>
      </c>
      <c r="N12" s="140">
        <f>Proposta!G37</f>
        <v>0</v>
      </c>
      <c r="O12" s="85" t="e">
        <f t="shared" si="2"/>
        <v>#N/A</v>
      </c>
      <c r="P12" s="87">
        <f t="shared" si="3"/>
        <v>0</v>
      </c>
      <c r="Q12" s="136"/>
      <c r="R12" s="136"/>
      <c r="S12" s="136"/>
      <c r="T12" s="73"/>
      <c r="U12" s="76">
        <f>Proposta!H37</f>
        <v>0</v>
      </c>
      <c r="V12" s="95">
        <f>Proposta!J37</f>
        <v>0</v>
      </c>
      <c r="W12" s="77">
        <f>Proposta!A37</f>
        <v>0</v>
      </c>
      <c r="X12" s="78" t="b">
        <f t="shared" si="4"/>
        <v>0</v>
      </c>
      <c r="Y12" s="79">
        <f>SUM(Proposta!G37)*24</f>
        <v>0</v>
      </c>
      <c r="Z12" s="78" t="str">
        <f t="shared" si="5"/>
        <v>0</v>
      </c>
      <c r="AA12" s="80">
        <f>Proposta!I37</f>
        <v>0</v>
      </c>
      <c r="AB12" s="78">
        <f>Proposta!K37</f>
        <v>0</v>
      </c>
      <c r="AC12" s="137" t="b">
        <f t="shared" si="6"/>
        <v>0</v>
      </c>
      <c r="AD12" s="153"/>
      <c r="AE12" s="120">
        <f>'Relatório final.'!B30</f>
        <v>0</v>
      </c>
      <c r="AF12" s="76">
        <f>'Relatório final.'!J30</f>
        <v>0</v>
      </c>
      <c r="AG12" s="77">
        <f>Proposta!L37</f>
        <v>0</v>
      </c>
      <c r="AH12" s="78" t="b">
        <f t="shared" si="7"/>
        <v>0</v>
      </c>
      <c r="AI12" s="79">
        <f>'Relatório final.'!G30*24</f>
        <v>0</v>
      </c>
      <c r="AJ12" s="78" t="str">
        <f t="shared" si="8"/>
        <v>0</v>
      </c>
      <c r="AK12" s="80">
        <f>'Relatório final.'!I30</f>
        <v>0</v>
      </c>
      <c r="AL12" s="78">
        <f>'Relatório final.'!K30</f>
        <v>0</v>
      </c>
      <c r="AM12" s="78" t="b">
        <f t="shared" si="9"/>
        <v>0</v>
      </c>
      <c r="AN12" s="73"/>
      <c r="AO12" s="73"/>
      <c r="AP12" s="73"/>
      <c r="AQ12" s="73"/>
      <c r="AR12" s="73"/>
      <c r="AS12" s="152" t="s">
        <v>214</v>
      </c>
      <c r="AT12" s="167">
        <f t="shared" si="10"/>
        <v>0.66866666666666663</v>
      </c>
      <c r="AU12" s="143">
        <v>40.119999999999997</v>
      </c>
      <c r="AV12" s="101">
        <f>'Relatório final.'!L30</f>
        <v>0</v>
      </c>
      <c r="AW12" s="84" t="e">
        <f t="shared" si="11"/>
        <v>#N/A</v>
      </c>
      <c r="AX12" s="134">
        <f t="shared" si="15"/>
        <v>0</v>
      </c>
      <c r="AY12" s="135">
        <f>'Relatório final.'!G30</f>
        <v>0</v>
      </c>
      <c r="AZ12" s="85" t="e">
        <f t="shared" si="12"/>
        <v>#N/A</v>
      </c>
      <c r="BA12" s="86">
        <f t="shared" si="13"/>
        <v>0</v>
      </c>
      <c r="BB12" s="153"/>
    </row>
    <row r="13" spans="1:56" ht="38.25" customHeight="1" thickBot="1" x14ac:dyDescent="0.3">
      <c r="A13" s="187">
        <v>1</v>
      </c>
      <c r="B13" s="192"/>
      <c r="C13" s="73"/>
      <c r="D13" s="73"/>
      <c r="E13" s="73"/>
      <c r="F13" s="73"/>
      <c r="G13" s="73"/>
      <c r="H13" s="152" t="s">
        <v>218</v>
      </c>
      <c r="I13" s="151">
        <f t="shared" si="0"/>
        <v>0.53400000000000003</v>
      </c>
      <c r="J13" s="87">
        <v>32.04</v>
      </c>
      <c r="K13" s="139">
        <f>Proposta!L38</f>
        <v>0</v>
      </c>
      <c r="L13" s="134" t="e">
        <f t="shared" si="1"/>
        <v>#N/A</v>
      </c>
      <c r="M13" s="134">
        <f t="shared" si="14"/>
        <v>0</v>
      </c>
      <c r="N13" s="140">
        <f>Proposta!G38</f>
        <v>0</v>
      </c>
      <c r="O13" s="85" t="e">
        <f t="shared" si="2"/>
        <v>#N/A</v>
      </c>
      <c r="P13" s="87">
        <f t="shared" si="3"/>
        <v>0</v>
      </c>
      <c r="Q13" s="136"/>
      <c r="R13" s="136"/>
      <c r="S13" s="136"/>
      <c r="T13" s="73"/>
      <c r="U13" s="76">
        <f>Proposta!H38</f>
        <v>0</v>
      </c>
      <c r="V13" s="95">
        <f>Proposta!J38</f>
        <v>0</v>
      </c>
      <c r="W13" s="77">
        <f>Proposta!A38</f>
        <v>0</v>
      </c>
      <c r="X13" s="78" t="b">
        <f t="shared" si="4"/>
        <v>0</v>
      </c>
      <c r="Y13" s="79">
        <f>SUM(Proposta!G38)*24</f>
        <v>0</v>
      </c>
      <c r="Z13" s="78" t="str">
        <f t="shared" si="5"/>
        <v>0</v>
      </c>
      <c r="AA13" s="80">
        <f>Proposta!I38</f>
        <v>0</v>
      </c>
      <c r="AB13" s="78">
        <f>Proposta!K38</f>
        <v>0</v>
      </c>
      <c r="AC13" s="137" t="b">
        <f t="shared" si="6"/>
        <v>0</v>
      </c>
      <c r="AD13" s="153"/>
      <c r="AE13" s="120">
        <f>'Relatório final.'!B31</f>
        <v>0</v>
      </c>
      <c r="AF13" s="76">
        <f>'Relatório final.'!J31</f>
        <v>0</v>
      </c>
      <c r="AG13" s="77">
        <f>Proposta!L38</f>
        <v>0</v>
      </c>
      <c r="AH13" s="78" t="b">
        <f t="shared" si="7"/>
        <v>0</v>
      </c>
      <c r="AI13" s="79">
        <f>'Relatório final.'!G31*24</f>
        <v>0</v>
      </c>
      <c r="AJ13" s="78" t="str">
        <f t="shared" si="8"/>
        <v>0</v>
      </c>
      <c r="AK13" s="80">
        <f>'Relatório final.'!I31</f>
        <v>0</v>
      </c>
      <c r="AL13" s="78">
        <f>'Relatório final.'!K31</f>
        <v>0</v>
      </c>
      <c r="AM13" s="78" t="b">
        <f t="shared" si="9"/>
        <v>0</v>
      </c>
      <c r="AN13" s="73"/>
      <c r="AO13" s="73"/>
      <c r="AP13" s="73"/>
      <c r="AQ13" s="73"/>
      <c r="AR13" s="73"/>
      <c r="AS13" s="152" t="s">
        <v>218</v>
      </c>
      <c r="AT13" s="167">
        <f t="shared" si="10"/>
        <v>0.53400000000000003</v>
      </c>
      <c r="AU13" s="143">
        <v>32.04</v>
      </c>
      <c r="AV13" s="101">
        <f>'Relatório final.'!L31</f>
        <v>0</v>
      </c>
      <c r="AW13" s="84" t="e">
        <f t="shared" si="11"/>
        <v>#N/A</v>
      </c>
      <c r="AX13" s="134">
        <f t="shared" si="15"/>
        <v>0</v>
      </c>
      <c r="AY13" s="135">
        <f>'Relatório final.'!G31</f>
        <v>0</v>
      </c>
      <c r="AZ13" s="85" t="e">
        <f t="shared" si="12"/>
        <v>#N/A</v>
      </c>
      <c r="BA13" s="86">
        <f t="shared" si="13"/>
        <v>0</v>
      </c>
      <c r="BB13" s="153"/>
    </row>
    <row r="14" spans="1:56" ht="30" customHeight="1" thickBot="1" x14ac:dyDescent="0.35">
      <c r="A14" s="188">
        <v>2</v>
      </c>
      <c r="B14" s="200" t="s">
        <v>199</v>
      </c>
      <c r="C14" s="73"/>
      <c r="D14" s="73"/>
      <c r="E14" s="73"/>
      <c r="F14" s="73"/>
      <c r="G14" s="73"/>
      <c r="H14" s="152" t="s">
        <v>219</v>
      </c>
      <c r="I14" s="151">
        <f t="shared" si="0"/>
        <v>0.48516666666666663</v>
      </c>
      <c r="J14" s="87">
        <v>29.11</v>
      </c>
      <c r="K14" s="139">
        <f>Proposta!L39</f>
        <v>0</v>
      </c>
      <c r="L14" s="134" t="e">
        <f t="shared" si="1"/>
        <v>#N/A</v>
      </c>
      <c r="M14" s="134">
        <f t="shared" si="14"/>
        <v>0</v>
      </c>
      <c r="N14" s="140">
        <f>Proposta!G39</f>
        <v>0</v>
      </c>
      <c r="O14" s="85" t="e">
        <f t="shared" si="2"/>
        <v>#N/A</v>
      </c>
      <c r="P14" s="87">
        <f t="shared" si="3"/>
        <v>0</v>
      </c>
      <c r="Q14" s="136"/>
      <c r="R14" s="136"/>
      <c r="S14" s="136"/>
      <c r="T14" s="73"/>
      <c r="U14" s="76">
        <f>Proposta!H39</f>
        <v>0</v>
      </c>
      <c r="V14" s="95">
        <f>Proposta!J39</f>
        <v>0</v>
      </c>
      <c r="W14" s="77">
        <f>Proposta!A39</f>
        <v>0</v>
      </c>
      <c r="X14" s="78" t="b">
        <f t="shared" si="4"/>
        <v>0</v>
      </c>
      <c r="Y14" s="79">
        <f>SUM(Proposta!G39)*24</f>
        <v>0</v>
      </c>
      <c r="Z14" s="78" t="str">
        <f t="shared" si="5"/>
        <v>0</v>
      </c>
      <c r="AA14" s="80">
        <f>Proposta!I39</f>
        <v>0</v>
      </c>
      <c r="AB14" s="78">
        <f>Proposta!K39</f>
        <v>0</v>
      </c>
      <c r="AC14" s="137" t="b">
        <f t="shared" si="6"/>
        <v>0</v>
      </c>
      <c r="AD14" s="153"/>
      <c r="AE14" s="120">
        <f>'Relatório final.'!B32</f>
        <v>0</v>
      </c>
      <c r="AF14" s="76">
        <f>'Relatório final.'!J32</f>
        <v>0</v>
      </c>
      <c r="AG14" s="77">
        <f>Proposta!L39</f>
        <v>0</v>
      </c>
      <c r="AH14" s="78" t="b">
        <f t="shared" si="7"/>
        <v>0</v>
      </c>
      <c r="AI14" s="79">
        <f>'Relatório final.'!G32*24</f>
        <v>0</v>
      </c>
      <c r="AJ14" s="78" t="str">
        <f t="shared" si="8"/>
        <v>0</v>
      </c>
      <c r="AK14" s="80">
        <f>'Relatório final.'!I32</f>
        <v>0</v>
      </c>
      <c r="AL14" s="78">
        <f>'Relatório final.'!K32</f>
        <v>0</v>
      </c>
      <c r="AM14" s="78" t="b">
        <f t="shared" si="9"/>
        <v>0</v>
      </c>
      <c r="AN14" s="73"/>
      <c r="AO14" s="73"/>
      <c r="AP14" s="73"/>
      <c r="AQ14" s="73"/>
      <c r="AR14" s="73"/>
      <c r="AS14" s="152" t="s">
        <v>219</v>
      </c>
      <c r="AT14" s="167">
        <f t="shared" si="10"/>
        <v>0.48516666666666663</v>
      </c>
      <c r="AU14" s="143">
        <v>29.11</v>
      </c>
      <c r="AV14" s="101">
        <f>'Relatório final.'!L32</f>
        <v>0</v>
      </c>
      <c r="AW14" s="84" t="e">
        <f t="shared" si="11"/>
        <v>#N/A</v>
      </c>
      <c r="AX14" s="134">
        <f t="shared" si="15"/>
        <v>0</v>
      </c>
      <c r="AY14" s="135">
        <f>'Relatório final.'!G32</f>
        <v>0</v>
      </c>
      <c r="AZ14" s="85" t="e">
        <f t="shared" si="12"/>
        <v>#N/A</v>
      </c>
      <c r="BA14" s="86">
        <f t="shared" si="13"/>
        <v>0</v>
      </c>
      <c r="BB14" s="153"/>
    </row>
    <row r="15" spans="1:56" ht="39.75" customHeight="1" thickBot="1" x14ac:dyDescent="0.35">
      <c r="A15" s="188">
        <v>3</v>
      </c>
      <c r="B15" s="200" t="s">
        <v>200</v>
      </c>
      <c r="C15" s="73"/>
      <c r="D15" s="73"/>
      <c r="E15" s="73"/>
      <c r="F15" s="73"/>
      <c r="G15" s="73"/>
      <c r="H15" s="152" t="s">
        <v>222</v>
      </c>
      <c r="I15" s="151">
        <f t="shared" si="0"/>
        <v>0.50016666666666665</v>
      </c>
      <c r="J15" s="87">
        <v>30.01</v>
      </c>
      <c r="K15" s="139">
        <f>Proposta!L40</f>
        <v>0</v>
      </c>
      <c r="L15" s="134" t="e">
        <f t="shared" si="1"/>
        <v>#N/A</v>
      </c>
      <c r="M15" s="134">
        <f t="shared" si="14"/>
        <v>0</v>
      </c>
      <c r="N15" s="140">
        <f>Proposta!G40</f>
        <v>0</v>
      </c>
      <c r="O15" s="85" t="e">
        <f t="shared" si="2"/>
        <v>#N/A</v>
      </c>
      <c r="P15" s="87">
        <f t="shared" si="3"/>
        <v>0</v>
      </c>
      <c r="Q15" s="136"/>
      <c r="R15" s="136"/>
      <c r="S15" s="136"/>
      <c r="T15" s="73"/>
      <c r="U15" s="76">
        <f>Proposta!H40</f>
        <v>0</v>
      </c>
      <c r="V15" s="95">
        <f>Proposta!J40</f>
        <v>0</v>
      </c>
      <c r="W15" s="77">
        <f>Proposta!A40</f>
        <v>0</v>
      </c>
      <c r="X15" s="78" t="b">
        <f t="shared" si="4"/>
        <v>0</v>
      </c>
      <c r="Y15" s="79">
        <f>SUM(Proposta!G40)*24</f>
        <v>0</v>
      </c>
      <c r="Z15" s="78" t="str">
        <f t="shared" si="5"/>
        <v>0</v>
      </c>
      <c r="AA15" s="80">
        <f>Proposta!I40</f>
        <v>0</v>
      </c>
      <c r="AB15" s="78">
        <f>Proposta!K40</f>
        <v>0</v>
      </c>
      <c r="AC15" s="137" t="b">
        <f t="shared" si="6"/>
        <v>0</v>
      </c>
      <c r="AD15" s="153"/>
      <c r="AE15" s="120">
        <f>'Relatório final.'!B33</f>
        <v>0</v>
      </c>
      <c r="AF15" s="76">
        <f>'Relatório final.'!J33</f>
        <v>0</v>
      </c>
      <c r="AG15" s="77">
        <f>Proposta!L40</f>
        <v>0</v>
      </c>
      <c r="AH15" s="78" t="b">
        <f t="shared" si="7"/>
        <v>0</v>
      </c>
      <c r="AI15" s="79">
        <f>'Relatório final.'!G33*24</f>
        <v>0</v>
      </c>
      <c r="AJ15" s="78" t="str">
        <f t="shared" si="8"/>
        <v>0</v>
      </c>
      <c r="AK15" s="80">
        <f>'Relatório final.'!I33</f>
        <v>0</v>
      </c>
      <c r="AL15" s="78">
        <f>'Relatório final.'!K33</f>
        <v>0</v>
      </c>
      <c r="AM15" s="78" t="b">
        <f t="shared" si="9"/>
        <v>0</v>
      </c>
      <c r="AN15" s="73"/>
      <c r="AO15" s="73"/>
      <c r="AP15" s="73"/>
      <c r="AQ15" s="73"/>
      <c r="AR15" s="73"/>
      <c r="AS15" s="152" t="s">
        <v>222</v>
      </c>
      <c r="AT15" s="167">
        <f t="shared" si="10"/>
        <v>0.50016666666666665</v>
      </c>
      <c r="AU15" s="143">
        <v>30.01</v>
      </c>
      <c r="AV15" s="101">
        <f>'Relatório final.'!L33</f>
        <v>0</v>
      </c>
      <c r="AW15" s="84" t="e">
        <f t="shared" si="11"/>
        <v>#N/A</v>
      </c>
      <c r="AX15" s="134">
        <f t="shared" si="15"/>
        <v>0</v>
      </c>
      <c r="AY15" s="135">
        <f>'Relatório final.'!G33</f>
        <v>0</v>
      </c>
      <c r="AZ15" s="85" t="e">
        <f t="shared" si="12"/>
        <v>#N/A</v>
      </c>
      <c r="BA15" s="86">
        <f t="shared" si="13"/>
        <v>0</v>
      </c>
      <c r="BB15" s="153"/>
    </row>
    <row r="16" spans="1:56" ht="30" customHeight="1" thickBot="1" x14ac:dyDescent="0.35">
      <c r="A16" s="188">
        <v>4</v>
      </c>
      <c r="B16" s="200" t="s">
        <v>201</v>
      </c>
      <c r="C16" s="73"/>
      <c r="D16" s="73"/>
      <c r="E16" s="73"/>
      <c r="F16" s="73"/>
      <c r="G16" s="73"/>
      <c r="H16" s="152" t="s">
        <v>220</v>
      </c>
      <c r="I16" s="151">
        <f t="shared" si="0"/>
        <v>0.42916666666666664</v>
      </c>
      <c r="J16" s="87">
        <v>25.75</v>
      </c>
      <c r="K16" s="139">
        <f>Proposta!L41</f>
        <v>0</v>
      </c>
      <c r="L16" s="134" t="e">
        <f t="shared" si="1"/>
        <v>#N/A</v>
      </c>
      <c r="M16" s="134">
        <f t="shared" si="14"/>
        <v>0</v>
      </c>
      <c r="N16" s="140">
        <f>Proposta!G41</f>
        <v>0</v>
      </c>
      <c r="O16" s="85" t="e">
        <f t="shared" si="2"/>
        <v>#N/A</v>
      </c>
      <c r="P16" s="87">
        <f t="shared" si="3"/>
        <v>0</v>
      </c>
      <c r="Q16" s="136"/>
      <c r="R16" s="136"/>
      <c r="S16" s="136"/>
      <c r="T16" s="73"/>
      <c r="U16" s="76">
        <f>Proposta!H41</f>
        <v>0</v>
      </c>
      <c r="V16" s="95">
        <f>Proposta!J41</f>
        <v>0</v>
      </c>
      <c r="W16" s="77">
        <f>Proposta!A41</f>
        <v>0</v>
      </c>
      <c r="X16" s="78" t="b">
        <f t="shared" si="4"/>
        <v>0</v>
      </c>
      <c r="Y16" s="79">
        <f>SUM(Proposta!G41)*24</f>
        <v>0</v>
      </c>
      <c r="Z16" s="78" t="str">
        <f t="shared" si="5"/>
        <v>0</v>
      </c>
      <c r="AA16" s="80">
        <f>Proposta!I41</f>
        <v>0</v>
      </c>
      <c r="AB16" s="78">
        <f>Proposta!K41</f>
        <v>0</v>
      </c>
      <c r="AC16" s="137" t="b">
        <f t="shared" si="6"/>
        <v>0</v>
      </c>
      <c r="AD16" s="153"/>
      <c r="AE16" s="120">
        <f>'Relatório final.'!B34</f>
        <v>0</v>
      </c>
      <c r="AF16" s="76">
        <f>'Relatório final.'!J34</f>
        <v>0</v>
      </c>
      <c r="AG16" s="77">
        <f>Proposta!L41</f>
        <v>0</v>
      </c>
      <c r="AH16" s="78" t="b">
        <f t="shared" si="7"/>
        <v>0</v>
      </c>
      <c r="AI16" s="79">
        <f>'Relatório final.'!G34*24</f>
        <v>0</v>
      </c>
      <c r="AJ16" s="78" t="str">
        <f t="shared" si="8"/>
        <v>0</v>
      </c>
      <c r="AK16" s="80">
        <f>'Relatório final.'!I34</f>
        <v>0</v>
      </c>
      <c r="AL16" s="78">
        <f>'Relatório final.'!K34</f>
        <v>0</v>
      </c>
      <c r="AM16" s="78" t="b">
        <f t="shared" si="9"/>
        <v>0</v>
      </c>
      <c r="AN16" s="73"/>
      <c r="AO16" s="73"/>
      <c r="AP16" s="73"/>
      <c r="AQ16" s="73"/>
      <c r="AR16" s="73"/>
      <c r="AS16" s="152" t="s">
        <v>220</v>
      </c>
      <c r="AT16" s="167">
        <f t="shared" si="10"/>
        <v>0.42916666666666664</v>
      </c>
      <c r="AU16" s="143">
        <v>25.75</v>
      </c>
      <c r="AV16" s="101">
        <f>'Relatório final.'!L34</f>
        <v>0</v>
      </c>
      <c r="AW16" s="84" t="e">
        <f t="shared" si="11"/>
        <v>#N/A</v>
      </c>
      <c r="AX16" s="134">
        <f t="shared" si="15"/>
        <v>0</v>
      </c>
      <c r="AY16" s="135">
        <f>'Relatório final.'!G34</f>
        <v>0</v>
      </c>
      <c r="AZ16" s="85" t="e">
        <f t="shared" si="12"/>
        <v>#N/A</v>
      </c>
      <c r="BA16" s="86">
        <f t="shared" si="13"/>
        <v>0</v>
      </c>
      <c r="BB16" s="153"/>
      <c r="BD16" s="6"/>
    </row>
    <row r="17" spans="1:54" ht="30" customHeight="1" thickBot="1" x14ac:dyDescent="0.35">
      <c r="A17" s="188">
        <v>5</v>
      </c>
      <c r="B17" s="200" t="s">
        <v>202</v>
      </c>
      <c r="C17" s="73"/>
      <c r="D17" s="73"/>
      <c r="E17" s="73"/>
      <c r="F17" s="73"/>
      <c r="G17" s="73"/>
      <c r="H17" s="152" t="s">
        <v>221</v>
      </c>
      <c r="I17" s="151">
        <f t="shared" si="0"/>
        <v>0.5575</v>
      </c>
      <c r="J17" s="87">
        <v>33.450000000000003</v>
      </c>
      <c r="K17" s="139">
        <f>Proposta!L42</f>
        <v>0</v>
      </c>
      <c r="L17" s="134" t="e">
        <f t="shared" si="1"/>
        <v>#N/A</v>
      </c>
      <c r="M17" s="134">
        <f t="shared" si="14"/>
        <v>0</v>
      </c>
      <c r="N17" s="140">
        <f>Proposta!G42</f>
        <v>0</v>
      </c>
      <c r="O17" s="85" t="e">
        <f t="shared" si="2"/>
        <v>#N/A</v>
      </c>
      <c r="P17" s="87">
        <f t="shared" si="3"/>
        <v>0</v>
      </c>
      <c r="Q17" s="136"/>
      <c r="R17" s="136"/>
      <c r="S17" s="136"/>
      <c r="T17" s="73"/>
      <c r="U17" s="76">
        <f>Proposta!H42</f>
        <v>0</v>
      </c>
      <c r="V17" s="95">
        <f>Proposta!J42</f>
        <v>0</v>
      </c>
      <c r="W17" s="77">
        <f>Proposta!A42</f>
        <v>0</v>
      </c>
      <c r="X17" s="78" t="b">
        <f t="shared" si="4"/>
        <v>0</v>
      </c>
      <c r="Y17" s="79">
        <f>SUM(Proposta!G42)*24</f>
        <v>0</v>
      </c>
      <c r="Z17" s="78" t="str">
        <f t="shared" si="5"/>
        <v>0</v>
      </c>
      <c r="AA17" s="80">
        <f>Proposta!I42</f>
        <v>0</v>
      </c>
      <c r="AB17" s="78">
        <f>Proposta!K42</f>
        <v>0</v>
      </c>
      <c r="AC17" s="137" t="b">
        <f t="shared" si="6"/>
        <v>0</v>
      </c>
      <c r="AD17" s="153"/>
      <c r="AE17" s="120">
        <f>'Relatório final.'!B35</f>
        <v>0</v>
      </c>
      <c r="AF17" s="76">
        <f>'Relatório final.'!J35</f>
        <v>0</v>
      </c>
      <c r="AG17" s="77">
        <f>Proposta!L42</f>
        <v>0</v>
      </c>
      <c r="AH17" s="78" t="b">
        <f t="shared" si="7"/>
        <v>0</v>
      </c>
      <c r="AI17" s="79">
        <f>'Relatório final.'!G35*24</f>
        <v>0</v>
      </c>
      <c r="AJ17" s="78" t="str">
        <f t="shared" si="8"/>
        <v>0</v>
      </c>
      <c r="AK17" s="80">
        <f>'Relatório final.'!I35</f>
        <v>0</v>
      </c>
      <c r="AL17" s="78">
        <f>'Relatório final.'!K35</f>
        <v>0</v>
      </c>
      <c r="AM17" s="78" t="b">
        <f t="shared" si="9"/>
        <v>0</v>
      </c>
      <c r="AN17" s="73"/>
      <c r="AO17" s="73"/>
      <c r="AP17" s="73"/>
      <c r="AQ17" s="73"/>
      <c r="AR17" s="73"/>
      <c r="AS17" s="152" t="s">
        <v>221</v>
      </c>
      <c r="AT17" s="167">
        <f t="shared" si="10"/>
        <v>0.5575</v>
      </c>
      <c r="AU17" s="143">
        <v>33.450000000000003</v>
      </c>
      <c r="AV17" s="101">
        <f>'Relatório final.'!L35</f>
        <v>0</v>
      </c>
      <c r="AW17" s="84" t="e">
        <f t="shared" si="11"/>
        <v>#N/A</v>
      </c>
      <c r="AX17" s="134">
        <f t="shared" si="15"/>
        <v>0</v>
      </c>
      <c r="AY17" s="135">
        <f>'Relatório final.'!G35</f>
        <v>0</v>
      </c>
      <c r="AZ17" s="85" t="e">
        <f t="shared" si="12"/>
        <v>#N/A</v>
      </c>
      <c r="BA17" s="86">
        <f t="shared" si="13"/>
        <v>0</v>
      </c>
      <c r="BB17" s="153"/>
    </row>
    <row r="18" spans="1:54" ht="30" customHeight="1" thickBot="1" x14ac:dyDescent="0.35">
      <c r="A18" s="188">
        <v>6</v>
      </c>
      <c r="B18" s="200" t="s">
        <v>203</v>
      </c>
      <c r="C18" s="73"/>
      <c r="D18" s="73"/>
      <c r="E18" s="73"/>
      <c r="F18" s="73"/>
      <c r="G18" s="73"/>
      <c r="H18" s="152" t="s">
        <v>163</v>
      </c>
      <c r="I18" s="151">
        <f t="shared" si="0"/>
        <v>0.19833333333333333</v>
      </c>
      <c r="J18" s="87">
        <v>11.9</v>
      </c>
      <c r="K18" s="139">
        <f>Proposta!L43</f>
        <v>0</v>
      </c>
      <c r="L18" s="134" t="e">
        <f t="shared" si="1"/>
        <v>#N/A</v>
      </c>
      <c r="M18" s="134">
        <f t="shared" si="14"/>
        <v>0</v>
      </c>
      <c r="N18" s="140">
        <f>Proposta!G43</f>
        <v>0</v>
      </c>
      <c r="O18" s="85" t="e">
        <f t="shared" si="2"/>
        <v>#N/A</v>
      </c>
      <c r="P18" s="87">
        <f t="shared" si="3"/>
        <v>0</v>
      </c>
      <c r="Q18" s="136"/>
      <c r="R18" s="136"/>
      <c r="S18" s="136"/>
      <c r="T18" s="73"/>
      <c r="U18" s="76">
        <f>Proposta!H43</f>
        <v>0</v>
      </c>
      <c r="V18" s="95">
        <f>Proposta!J43</f>
        <v>0</v>
      </c>
      <c r="W18" s="77">
        <f>Proposta!A43</f>
        <v>0</v>
      </c>
      <c r="X18" s="78" t="b">
        <f t="shared" si="4"/>
        <v>0</v>
      </c>
      <c r="Y18" s="79">
        <f>SUM(Proposta!G43)*24</f>
        <v>0</v>
      </c>
      <c r="Z18" s="78" t="str">
        <f t="shared" si="5"/>
        <v>0</v>
      </c>
      <c r="AA18" s="80">
        <f>Proposta!I43</f>
        <v>0</v>
      </c>
      <c r="AB18" s="78">
        <f>Proposta!K43</f>
        <v>0</v>
      </c>
      <c r="AC18" s="137" t="b">
        <f t="shared" si="6"/>
        <v>0</v>
      </c>
      <c r="AD18" s="153"/>
      <c r="AE18" s="120">
        <f>'Relatório final.'!B36</f>
        <v>0</v>
      </c>
      <c r="AF18" s="76">
        <f>'Relatório final.'!J36</f>
        <v>0</v>
      </c>
      <c r="AG18" s="77">
        <f>Proposta!L43</f>
        <v>0</v>
      </c>
      <c r="AH18" s="78" t="b">
        <f t="shared" si="7"/>
        <v>0</v>
      </c>
      <c r="AI18" s="79">
        <f>'Relatório final.'!G36*24</f>
        <v>0</v>
      </c>
      <c r="AJ18" s="78" t="str">
        <f t="shared" si="8"/>
        <v>0</v>
      </c>
      <c r="AK18" s="80">
        <f>'Relatório final.'!I36</f>
        <v>0</v>
      </c>
      <c r="AL18" s="78">
        <f>'Relatório final.'!K36</f>
        <v>0</v>
      </c>
      <c r="AM18" s="78" t="b">
        <f t="shared" si="9"/>
        <v>0</v>
      </c>
      <c r="AN18" s="73"/>
      <c r="AO18" s="73"/>
      <c r="AP18" s="73"/>
      <c r="AQ18" s="73"/>
      <c r="AR18" s="73"/>
      <c r="AS18" s="152" t="s">
        <v>163</v>
      </c>
      <c r="AT18" s="167">
        <f t="shared" si="10"/>
        <v>0.19833333333333333</v>
      </c>
      <c r="AU18" s="143">
        <v>11.9</v>
      </c>
      <c r="AV18" s="101">
        <f>'Relatório final.'!L36</f>
        <v>0</v>
      </c>
      <c r="AW18" s="84" t="e">
        <f t="shared" si="11"/>
        <v>#N/A</v>
      </c>
      <c r="AX18" s="134">
        <f t="shared" si="15"/>
        <v>0</v>
      </c>
      <c r="AY18" s="135">
        <f>'Relatório final.'!G36</f>
        <v>0</v>
      </c>
      <c r="AZ18" s="85" t="e">
        <f t="shared" si="12"/>
        <v>#N/A</v>
      </c>
      <c r="BA18" s="86">
        <f t="shared" si="13"/>
        <v>0</v>
      </c>
      <c r="BB18" s="153"/>
    </row>
    <row r="19" spans="1:54" ht="30" customHeight="1" thickBot="1" x14ac:dyDescent="0.35">
      <c r="A19" s="188">
        <v>7</v>
      </c>
      <c r="B19" s="200" t="s">
        <v>204</v>
      </c>
      <c r="C19" s="73"/>
      <c r="D19" s="73"/>
      <c r="E19" s="73"/>
      <c r="F19" s="73"/>
      <c r="G19" s="73"/>
      <c r="H19" s="152" t="s">
        <v>164</v>
      </c>
      <c r="I19" s="151">
        <f t="shared" si="0"/>
        <v>0.29799999999999999</v>
      </c>
      <c r="J19" s="87">
        <v>17.88</v>
      </c>
      <c r="K19" s="139">
        <f>Proposta!L44</f>
        <v>0</v>
      </c>
      <c r="L19" s="134" t="e">
        <f t="shared" si="1"/>
        <v>#N/A</v>
      </c>
      <c r="M19" s="134">
        <f t="shared" si="14"/>
        <v>0</v>
      </c>
      <c r="N19" s="140">
        <f>Proposta!G44</f>
        <v>0</v>
      </c>
      <c r="O19" s="85" t="e">
        <f t="shared" si="2"/>
        <v>#N/A</v>
      </c>
      <c r="P19" s="87">
        <f t="shared" si="3"/>
        <v>0</v>
      </c>
      <c r="Q19" s="136"/>
      <c r="R19" s="136"/>
      <c r="S19" s="136"/>
      <c r="T19" s="73"/>
      <c r="U19" s="76">
        <f>Proposta!H44</f>
        <v>0</v>
      </c>
      <c r="V19" s="95">
        <f>Proposta!J44</f>
        <v>0</v>
      </c>
      <c r="W19" s="77">
        <f>Proposta!A44</f>
        <v>0</v>
      </c>
      <c r="X19" s="78" t="b">
        <f t="shared" si="4"/>
        <v>0</v>
      </c>
      <c r="Y19" s="79">
        <f>SUM(Proposta!G44)*24</f>
        <v>0</v>
      </c>
      <c r="Z19" s="78" t="str">
        <f t="shared" si="5"/>
        <v>0</v>
      </c>
      <c r="AA19" s="80">
        <f>Proposta!I44</f>
        <v>0</v>
      </c>
      <c r="AB19" s="78">
        <f>Proposta!K44</f>
        <v>0</v>
      </c>
      <c r="AC19" s="137" t="b">
        <f t="shared" si="6"/>
        <v>0</v>
      </c>
      <c r="AD19" s="153"/>
      <c r="AE19" s="120">
        <f>'Relatório final.'!B37</f>
        <v>0</v>
      </c>
      <c r="AF19" s="76">
        <f>'Relatório final.'!J37</f>
        <v>0</v>
      </c>
      <c r="AG19" s="77">
        <f>Proposta!L44</f>
        <v>0</v>
      </c>
      <c r="AH19" s="78" t="b">
        <f t="shared" si="7"/>
        <v>0</v>
      </c>
      <c r="AI19" s="79">
        <f>'Relatório final.'!G37*24</f>
        <v>0</v>
      </c>
      <c r="AJ19" s="78" t="str">
        <f t="shared" si="8"/>
        <v>0</v>
      </c>
      <c r="AK19" s="80">
        <f>'Relatório final.'!I37</f>
        <v>0</v>
      </c>
      <c r="AL19" s="78">
        <f>'Relatório final.'!K37</f>
        <v>0</v>
      </c>
      <c r="AM19" s="78" t="b">
        <f t="shared" si="9"/>
        <v>0</v>
      </c>
      <c r="AN19" s="73"/>
      <c r="AO19" s="73"/>
      <c r="AP19" s="73"/>
      <c r="AQ19" s="73"/>
      <c r="AR19" s="73"/>
      <c r="AS19" s="152" t="s">
        <v>164</v>
      </c>
      <c r="AT19" s="167">
        <f t="shared" si="10"/>
        <v>0.29799999999999999</v>
      </c>
      <c r="AU19" s="143">
        <v>17.88</v>
      </c>
      <c r="AV19" s="101">
        <f>'Relatório final.'!L37</f>
        <v>0</v>
      </c>
      <c r="AW19" s="84" t="e">
        <f t="shared" si="11"/>
        <v>#N/A</v>
      </c>
      <c r="AX19" s="134">
        <f t="shared" si="15"/>
        <v>0</v>
      </c>
      <c r="AY19" s="135">
        <f>'Relatório final.'!G37</f>
        <v>0</v>
      </c>
      <c r="AZ19" s="85" t="e">
        <f t="shared" si="12"/>
        <v>#N/A</v>
      </c>
      <c r="BA19" s="86">
        <f t="shared" si="13"/>
        <v>0</v>
      </c>
      <c r="BB19" s="153"/>
    </row>
    <row r="20" spans="1:54" ht="30" customHeight="1" thickBot="1" x14ac:dyDescent="0.35">
      <c r="A20" s="188">
        <v>8</v>
      </c>
      <c r="B20" s="200" t="s">
        <v>205</v>
      </c>
      <c r="C20" s="73"/>
      <c r="D20" s="73"/>
      <c r="E20" s="73"/>
      <c r="F20" s="73"/>
      <c r="G20" s="73"/>
      <c r="H20" s="198" t="s">
        <v>212</v>
      </c>
      <c r="I20" s="151">
        <f t="shared" si="0"/>
        <v>0.84366666666666668</v>
      </c>
      <c r="J20" s="87">
        <v>50.62</v>
      </c>
      <c r="K20" s="139">
        <f>Proposta!L45</f>
        <v>0</v>
      </c>
      <c r="L20" s="134" t="e">
        <f t="shared" si="1"/>
        <v>#N/A</v>
      </c>
      <c r="M20" s="134">
        <f t="shared" si="14"/>
        <v>0</v>
      </c>
      <c r="N20" s="140">
        <f>Proposta!G45</f>
        <v>0</v>
      </c>
      <c r="O20" s="85" t="e">
        <f t="shared" si="2"/>
        <v>#N/A</v>
      </c>
      <c r="P20" s="87">
        <f t="shared" si="3"/>
        <v>0</v>
      </c>
      <c r="Q20" s="136"/>
      <c r="R20" s="136"/>
      <c r="S20" s="136"/>
      <c r="T20" s="73"/>
      <c r="U20" s="76">
        <f>Proposta!H45</f>
        <v>0</v>
      </c>
      <c r="V20" s="95">
        <f>Proposta!J45</f>
        <v>0</v>
      </c>
      <c r="W20" s="77">
        <f>Proposta!A45</f>
        <v>0</v>
      </c>
      <c r="X20" s="78" t="b">
        <f t="shared" si="4"/>
        <v>0</v>
      </c>
      <c r="Y20" s="79">
        <f>SUM(Proposta!G45)*24</f>
        <v>0</v>
      </c>
      <c r="Z20" s="78" t="str">
        <f t="shared" si="5"/>
        <v>0</v>
      </c>
      <c r="AA20" s="80">
        <f>Proposta!I45</f>
        <v>0</v>
      </c>
      <c r="AB20" s="78">
        <f>Proposta!K45</f>
        <v>0</v>
      </c>
      <c r="AC20" s="137" t="b">
        <f t="shared" si="6"/>
        <v>0</v>
      </c>
      <c r="AD20" s="153"/>
      <c r="AE20" s="120">
        <f>'Relatório final.'!B38</f>
        <v>0</v>
      </c>
      <c r="AF20" s="76">
        <f>'Relatório final.'!J38</f>
        <v>0</v>
      </c>
      <c r="AG20" s="77">
        <f>Proposta!L45</f>
        <v>0</v>
      </c>
      <c r="AH20" s="78" t="b">
        <f t="shared" si="7"/>
        <v>0</v>
      </c>
      <c r="AI20" s="79">
        <f>'Relatório final.'!G38*24</f>
        <v>0</v>
      </c>
      <c r="AJ20" s="78" t="str">
        <f t="shared" si="8"/>
        <v>0</v>
      </c>
      <c r="AK20" s="80">
        <f>'Relatório final.'!I38</f>
        <v>0</v>
      </c>
      <c r="AL20" s="78">
        <f>'Relatório final.'!K38</f>
        <v>0</v>
      </c>
      <c r="AM20" s="78" t="b">
        <f t="shared" si="9"/>
        <v>0</v>
      </c>
      <c r="AN20" s="73"/>
      <c r="AO20" s="73"/>
      <c r="AP20" s="73"/>
      <c r="AQ20" s="73"/>
      <c r="AR20" s="73"/>
      <c r="AS20" s="198" t="s">
        <v>212</v>
      </c>
      <c r="AT20" s="167">
        <f t="shared" si="10"/>
        <v>0.84366666666666668</v>
      </c>
      <c r="AU20" s="143">
        <v>50.62</v>
      </c>
      <c r="AV20" s="101">
        <f>'Relatório final.'!L38</f>
        <v>0</v>
      </c>
      <c r="AW20" s="84" t="e">
        <f t="shared" si="11"/>
        <v>#N/A</v>
      </c>
      <c r="AX20" s="134">
        <f t="shared" si="15"/>
        <v>0</v>
      </c>
      <c r="AY20" s="135">
        <f>'Relatório final.'!G38</f>
        <v>0</v>
      </c>
      <c r="AZ20" s="85" t="e">
        <f t="shared" si="12"/>
        <v>#N/A</v>
      </c>
      <c r="BA20" s="86">
        <f t="shared" si="13"/>
        <v>0</v>
      </c>
      <c r="BB20" s="153"/>
    </row>
    <row r="21" spans="1:54" ht="30" customHeight="1" thickBot="1" x14ac:dyDescent="0.35">
      <c r="A21" s="189">
        <v>9</v>
      </c>
      <c r="B21" s="201" t="s">
        <v>206</v>
      </c>
      <c r="C21" s="73"/>
      <c r="D21" s="73"/>
      <c r="E21" s="73"/>
      <c r="F21" s="73"/>
      <c r="G21" s="73"/>
      <c r="H21" s="198" t="s">
        <v>177</v>
      </c>
      <c r="I21" s="151">
        <f t="shared" si="0"/>
        <v>1.0986666666666667</v>
      </c>
      <c r="J21" s="89">
        <v>65.92</v>
      </c>
      <c r="K21" s="139">
        <f>Proposta!L46</f>
        <v>0</v>
      </c>
      <c r="L21" s="134" t="e">
        <f t="shared" si="1"/>
        <v>#N/A</v>
      </c>
      <c r="M21" s="134">
        <f t="shared" si="14"/>
        <v>0</v>
      </c>
      <c r="N21" s="140">
        <f>Proposta!G46</f>
        <v>0</v>
      </c>
      <c r="O21" s="85" t="e">
        <f t="shared" si="2"/>
        <v>#N/A</v>
      </c>
      <c r="P21" s="87">
        <f t="shared" si="3"/>
        <v>0</v>
      </c>
      <c r="Q21" s="73"/>
      <c r="R21" s="73"/>
      <c r="S21" s="73"/>
      <c r="T21" s="73"/>
      <c r="U21" s="76">
        <f>Proposta!H46</f>
        <v>0</v>
      </c>
      <c r="V21" s="95">
        <f>Proposta!J46</f>
        <v>0</v>
      </c>
      <c r="W21" s="77">
        <f>Proposta!A46</f>
        <v>0</v>
      </c>
      <c r="X21" s="78" t="b">
        <f t="shared" si="4"/>
        <v>0</v>
      </c>
      <c r="Y21" s="79">
        <f>SUM(Proposta!G46)*24</f>
        <v>0</v>
      </c>
      <c r="Z21" s="78" t="str">
        <f t="shared" si="5"/>
        <v>0</v>
      </c>
      <c r="AA21" s="80">
        <f>Proposta!I46</f>
        <v>0</v>
      </c>
      <c r="AB21" s="78">
        <f>Proposta!K46</f>
        <v>0</v>
      </c>
      <c r="AC21" s="137" t="b">
        <f t="shared" si="6"/>
        <v>0</v>
      </c>
      <c r="AD21" s="153"/>
      <c r="AE21" s="120">
        <f>'Relatório final.'!B39</f>
        <v>0</v>
      </c>
      <c r="AF21" s="76">
        <f>'Relatório final.'!J39</f>
        <v>0</v>
      </c>
      <c r="AG21" s="77">
        <f>Proposta!L46</f>
        <v>0</v>
      </c>
      <c r="AH21" s="78" t="b">
        <f t="shared" si="7"/>
        <v>0</v>
      </c>
      <c r="AI21" s="79">
        <f>'Relatório final.'!G39*24</f>
        <v>0</v>
      </c>
      <c r="AJ21" s="78" t="str">
        <f t="shared" si="8"/>
        <v>0</v>
      </c>
      <c r="AK21" s="80">
        <f>'Relatório final.'!I39</f>
        <v>0</v>
      </c>
      <c r="AL21" s="78">
        <f>'Relatório final.'!K39</f>
        <v>0</v>
      </c>
      <c r="AM21" s="78" t="b">
        <f t="shared" si="9"/>
        <v>0</v>
      </c>
      <c r="AN21" s="73"/>
      <c r="AO21" s="73"/>
      <c r="AP21" s="73"/>
      <c r="AQ21" s="73"/>
      <c r="AR21" s="73"/>
      <c r="AS21" s="198" t="s">
        <v>177</v>
      </c>
      <c r="AT21" s="167">
        <f t="shared" si="10"/>
        <v>1.0986666666666667</v>
      </c>
      <c r="AU21" s="162">
        <v>65.92</v>
      </c>
      <c r="AV21" s="101">
        <f>'Relatório final.'!L39</f>
        <v>0</v>
      </c>
      <c r="AW21" s="84" t="e">
        <f t="shared" si="11"/>
        <v>#N/A</v>
      </c>
      <c r="AX21" s="134">
        <f t="shared" si="15"/>
        <v>0</v>
      </c>
      <c r="AY21" s="135">
        <f>'Relatório final.'!G39</f>
        <v>0</v>
      </c>
      <c r="AZ21" s="85" t="e">
        <f t="shared" si="12"/>
        <v>#N/A</v>
      </c>
      <c r="BA21" s="86">
        <f t="shared" si="13"/>
        <v>0</v>
      </c>
      <c r="BB21" s="153"/>
    </row>
    <row r="22" spans="1:54" ht="24" customHeight="1" thickBot="1" x14ac:dyDescent="0.3">
      <c r="A22" s="190">
        <v>1</v>
      </c>
      <c r="B22" s="191" t="e">
        <f>VLOOKUP(A22,A14:B21,2)</f>
        <v>#N/A</v>
      </c>
      <c r="C22" s="73"/>
      <c r="D22" s="73"/>
      <c r="E22" s="73"/>
      <c r="F22" s="73"/>
      <c r="G22" s="73"/>
      <c r="H22" s="198" t="s">
        <v>178</v>
      </c>
      <c r="I22" s="151">
        <f t="shared" si="0"/>
        <v>0.23683333333333334</v>
      </c>
      <c r="J22" s="89">
        <v>14.21</v>
      </c>
      <c r="K22" s="139">
        <f>Proposta!L47</f>
        <v>0</v>
      </c>
      <c r="L22" s="134" t="e">
        <f t="shared" si="1"/>
        <v>#N/A</v>
      </c>
      <c r="M22" s="134">
        <f t="shared" si="14"/>
        <v>0</v>
      </c>
      <c r="N22" s="140">
        <f>Proposta!G47</f>
        <v>0</v>
      </c>
      <c r="O22" s="85" t="e">
        <f t="shared" si="2"/>
        <v>#N/A</v>
      </c>
      <c r="P22" s="87">
        <f t="shared" si="3"/>
        <v>0</v>
      </c>
      <c r="Q22" s="73"/>
      <c r="R22" s="73"/>
      <c r="S22" s="73"/>
      <c r="T22" s="73"/>
      <c r="U22" s="76">
        <f>Proposta!H47</f>
        <v>0</v>
      </c>
      <c r="V22" s="95">
        <f>Proposta!J47</f>
        <v>0</v>
      </c>
      <c r="W22" s="77">
        <f>Proposta!A47</f>
        <v>0</v>
      </c>
      <c r="X22" s="78" t="b">
        <f t="shared" si="4"/>
        <v>0</v>
      </c>
      <c r="Y22" s="79">
        <f>SUM(Proposta!G47)*24</f>
        <v>0</v>
      </c>
      <c r="Z22" s="78" t="str">
        <f t="shared" si="5"/>
        <v>0</v>
      </c>
      <c r="AA22" s="80">
        <f>Proposta!I47</f>
        <v>0</v>
      </c>
      <c r="AB22" s="78">
        <f>Proposta!K47</f>
        <v>0</v>
      </c>
      <c r="AC22" s="137" t="b">
        <f t="shared" si="6"/>
        <v>0</v>
      </c>
      <c r="AD22" s="153"/>
      <c r="AE22" s="120">
        <f>'Relatório final.'!B40</f>
        <v>0</v>
      </c>
      <c r="AF22" s="76">
        <f>'Relatório final.'!J40</f>
        <v>0</v>
      </c>
      <c r="AG22" s="77">
        <f>Proposta!L47</f>
        <v>0</v>
      </c>
      <c r="AH22" s="78" t="b">
        <f t="shared" si="7"/>
        <v>0</v>
      </c>
      <c r="AI22" s="79">
        <f>'Relatório final.'!G40*24</f>
        <v>0</v>
      </c>
      <c r="AJ22" s="78" t="str">
        <f t="shared" si="8"/>
        <v>0</v>
      </c>
      <c r="AK22" s="80">
        <f>'Relatório final.'!I40</f>
        <v>0</v>
      </c>
      <c r="AL22" s="78">
        <f>'Relatório final.'!K40</f>
        <v>0</v>
      </c>
      <c r="AM22" s="78" t="b">
        <f t="shared" si="9"/>
        <v>0</v>
      </c>
      <c r="AN22" s="73"/>
      <c r="AO22" s="73"/>
      <c r="AP22" s="73"/>
      <c r="AQ22" s="73"/>
      <c r="AR22" s="73"/>
      <c r="AS22" s="198" t="s">
        <v>178</v>
      </c>
      <c r="AT22" s="167">
        <f t="shared" si="10"/>
        <v>0.23683333333333334</v>
      </c>
      <c r="AU22" s="162">
        <v>14.21</v>
      </c>
      <c r="AV22" s="101">
        <f>'Relatório final.'!L40</f>
        <v>0</v>
      </c>
      <c r="AW22" s="84" t="e">
        <f t="shared" si="11"/>
        <v>#N/A</v>
      </c>
      <c r="AX22" s="134">
        <f t="shared" si="15"/>
        <v>0</v>
      </c>
      <c r="AY22" s="135">
        <f>'Relatório final.'!G40</f>
        <v>0</v>
      </c>
      <c r="AZ22" s="85" t="e">
        <f t="shared" si="12"/>
        <v>#N/A</v>
      </c>
      <c r="BA22" s="86">
        <f t="shared" si="13"/>
        <v>0</v>
      </c>
      <c r="BB22" s="153"/>
    </row>
    <row r="23" spans="1:54" ht="30" customHeight="1" thickBot="1" x14ac:dyDescent="0.3">
      <c r="A23" s="194"/>
      <c r="B23" s="195"/>
      <c r="C23" s="73"/>
      <c r="D23" s="73"/>
      <c r="E23" s="73"/>
      <c r="F23" s="73"/>
      <c r="G23" s="73"/>
      <c r="H23" s="198" t="s">
        <v>179</v>
      </c>
      <c r="I23" s="151">
        <f t="shared" si="0"/>
        <v>0.77916666666666667</v>
      </c>
      <c r="J23" s="90">
        <v>46.75</v>
      </c>
      <c r="K23" s="139">
        <f>Proposta!L48</f>
        <v>0</v>
      </c>
      <c r="L23" s="134" t="e">
        <f t="shared" si="1"/>
        <v>#N/A</v>
      </c>
      <c r="M23" s="134">
        <f t="shared" si="14"/>
        <v>0</v>
      </c>
      <c r="N23" s="140">
        <f>Proposta!G48</f>
        <v>0</v>
      </c>
      <c r="O23" s="85" t="e">
        <f t="shared" si="2"/>
        <v>#N/A</v>
      </c>
      <c r="P23" s="87">
        <f t="shared" si="3"/>
        <v>0</v>
      </c>
      <c r="Q23" s="73"/>
      <c r="R23" s="142"/>
      <c r="S23" s="73"/>
      <c r="T23" s="73"/>
      <c r="U23" s="76">
        <f>Proposta!H48</f>
        <v>0</v>
      </c>
      <c r="V23" s="95">
        <f>Proposta!J48</f>
        <v>0</v>
      </c>
      <c r="W23" s="77">
        <f>Proposta!A48</f>
        <v>0</v>
      </c>
      <c r="X23" s="78" t="b">
        <f t="shared" si="4"/>
        <v>0</v>
      </c>
      <c r="Y23" s="79">
        <f>SUM(Proposta!G48)*24</f>
        <v>0</v>
      </c>
      <c r="Z23" s="78" t="str">
        <f t="shared" si="5"/>
        <v>0</v>
      </c>
      <c r="AA23" s="80">
        <f>Proposta!I48</f>
        <v>0</v>
      </c>
      <c r="AB23" s="78">
        <f>Proposta!K48</f>
        <v>0</v>
      </c>
      <c r="AC23" s="137" t="b">
        <f t="shared" si="6"/>
        <v>0</v>
      </c>
      <c r="AD23" s="153"/>
      <c r="AE23" s="120"/>
      <c r="AF23" s="76"/>
      <c r="AG23" s="77"/>
      <c r="AH23" s="78" t="b">
        <f t="shared" si="7"/>
        <v>0</v>
      </c>
      <c r="AI23" s="79"/>
      <c r="AJ23" s="78"/>
      <c r="AK23" s="80"/>
      <c r="AL23" s="78"/>
      <c r="AM23" s="78"/>
      <c r="AN23" s="73"/>
      <c r="AO23" s="73"/>
      <c r="AP23" s="73"/>
      <c r="AQ23" s="73"/>
      <c r="AR23" s="73"/>
      <c r="AS23" s="198" t="s">
        <v>179</v>
      </c>
      <c r="AT23" s="167">
        <f t="shared" si="10"/>
        <v>0.77916666666666667</v>
      </c>
      <c r="AU23" s="163">
        <v>46.75</v>
      </c>
      <c r="AV23" s="101">
        <f>'Relatório final.'!L41</f>
        <v>0</v>
      </c>
      <c r="AW23" s="84" t="e">
        <f t="shared" si="11"/>
        <v>#N/A</v>
      </c>
      <c r="AX23" s="134">
        <f t="shared" si="15"/>
        <v>0</v>
      </c>
      <c r="AY23" s="135">
        <f>'Relatório final.'!G41</f>
        <v>0</v>
      </c>
      <c r="AZ23" s="85" t="e">
        <f t="shared" si="12"/>
        <v>#N/A</v>
      </c>
      <c r="BA23" s="86">
        <f t="shared" si="13"/>
        <v>0</v>
      </c>
      <c r="BB23" s="153"/>
    </row>
    <row r="24" spans="1:54" ht="24" customHeight="1" thickBot="1" x14ac:dyDescent="0.3">
      <c r="A24" s="72"/>
      <c r="B24" s="73"/>
      <c r="C24" s="73"/>
      <c r="D24" s="73"/>
      <c r="E24" s="73"/>
      <c r="F24" s="73"/>
      <c r="G24" s="73"/>
      <c r="H24" s="198" t="s">
        <v>180</v>
      </c>
      <c r="I24" s="151">
        <f t="shared" si="0"/>
        <v>0</v>
      </c>
      <c r="J24" s="91">
        <v>0</v>
      </c>
      <c r="K24" s="139">
        <f>Proposta!L49</f>
        <v>0</v>
      </c>
      <c r="L24" s="134" t="e">
        <f t="shared" si="1"/>
        <v>#N/A</v>
      </c>
      <c r="M24" s="134">
        <f t="shared" si="14"/>
        <v>0</v>
      </c>
      <c r="N24" s="140">
        <f>Proposta!G49</f>
        <v>0</v>
      </c>
      <c r="O24" s="85" t="e">
        <f t="shared" si="2"/>
        <v>#N/A</v>
      </c>
      <c r="P24" s="87">
        <f t="shared" si="3"/>
        <v>0</v>
      </c>
      <c r="Q24" s="73"/>
      <c r="R24" s="73"/>
      <c r="S24" s="73"/>
      <c r="T24" s="73"/>
      <c r="U24" s="76">
        <f>Proposta!H49</f>
        <v>0</v>
      </c>
      <c r="V24" s="95">
        <f>Proposta!J49</f>
        <v>0</v>
      </c>
      <c r="W24" s="77">
        <f>Proposta!A49</f>
        <v>0</v>
      </c>
      <c r="X24" s="78" t="b">
        <f t="shared" si="4"/>
        <v>0</v>
      </c>
      <c r="Y24" s="79">
        <f>SUM(Proposta!G49)*24</f>
        <v>0</v>
      </c>
      <c r="Z24" s="78" t="str">
        <f t="shared" si="5"/>
        <v>0</v>
      </c>
      <c r="AA24" s="80">
        <f>Proposta!I49</f>
        <v>0</v>
      </c>
      <c r="AB24" s="78">
        <f>Proposta!K49</f>
        <v>0</v>
      </c>
      <c r="AC24" s="137" t="b">
        <f t="shared" si="6"/>
        <v>0</v>
      </c>
      <c r="AD24" s="153"/>
      <c r="AE24" s="120"/>
      <c r="AF24" s="76"/>
      <c r="AG24" s="77"/>
      <c r="AH24" s="78" t="b">
        <f t="shared" si="7"/>
        <v>0</v>
      </c>
      <c r="AI24" s="79"/>
      <c r="AJ24" s="78"/>
      <c r="AK24" s="80"/>
      <c r="AL24" s="78"/>
      <c r="AM24" s="78"/>
      <c r="AN24" s="73"/>
      <c r="AO24" s="73"/>
      <c r="AP24" s="73"/>
      <c r="AQ24" s="73"/>
      <c r="AR24" s="73"/>
      <c r="AS24" s="198" t="s">
        <v>180</v>
      </c>
      <c r="AT24" s="167">
        <f t="shared" si="10"/>
        <v>0</v>
      </c>
      <c r="AU24" s="164">
        <v>0</v>
      </c>
      <c r="AV24" s="101">
        <f>'Relatório final.'!L42</f>
        <v>0</v>
      </c>
      <c r="AW24" s="84" t="e">
        <f t="shared" si="11"/>
        <v>#N/A</v>
      </c>
      <c r="AX24" s="134">
        <f t="shared" si="15"/>
        <v>0</v>
      </c>
      <c r="AY24" s="135">
        <f>'Relatório final.'!G42</f>
        <v>0</v>
      </c>
      <c r="AZ24" s="85" t="e">
        <f t="shared" si="12"/>
        <v>#N/A</v>
      </c>
      <c r="BA24" s="86">
        <f t="shared" si="13"/>
        <v>0</v>
      </c>
      <c r="BB24" s="153"/>
    </row>
    <row r="25" spans="1:54" ht="24" customHeight="1" thickBot="1" x14ac:dyDescent="0.3">
      <c r="A25" s="72"/>
      <c r="B25" s="73"/>
      <c r="C25" s="73"/>
      <c r="D25" s="73"/>
      <c r="E25" s="73"/>
      <c r="F25" s="73"/>
      <c r="G25" s="73"/>
      <c r="H25" s="198" t="s">
        <v>181</v>
      </c>
      <c r="I25" s="151">
        <f t="shared" si="0"/>
        <v>0</v>
      </c>
      <c r="J25" s="91">
        <v>0</v>
      </c>
      <c r="K25" s="139">
        <f>Proposta!L50</f>
        <v>0</v>
      </c>
      <c r="L25" s="134" t="e">
        <f t="shared" si="1"/>
        <v>#N/A</v>
      </c>
      <c r="M25" s="134">
        <f t="shared" si="14"/>
        <v>0</v>
      </c>
      <c r="N25" s="140">
        <f>Proposta!G50</f>
        <v>0</v>
      </c>
      <c r="O25" s="85" t="e">
        <f t="shared" si="2"/>
        <v>#N/A</v>
      </c>
      <c r="P25" s="87">
        <f t="shared" si="3"/>
        <v>0</v>
      </c>
      <c r="Q25" s="73"/>
      <c r="R25" s="73"/>
      <c r="S25" s="73"/>
      <c r="T25" s="73"/>
      <c r="U25" s="76">
        <f>Proposta!H50</f>
        <v>0</v>
      </c>
      <c r="V25" s="95">
        <f>Proposta!J50</f>
        <v>0</v>
      </c>
      <c r="W25" s="77">
        <f>Proposta!A50</f>
        <v>0</v>
      </c>
      <c r="X25" s="78" t="b">
        <f t="shared" si="4"/>
        <v>0</v>
      </c>
      <c r="Y25" s="79">
        <f>SUM(Proposta!G50)*24</f>
        <v>0</v>
      </c>
      <c r="Z25" s="78" t="str">
        <f>IF(AA25="SIM",(X25*Y25),"0")</f>
        <v>0</v>
      </c>
      <c r="AA25" s="80">
        <f>Proposta!I50</f>
        <v>0</v>
      </c>
      <c r="AB25" s="78">
        <f>Proposta!K50</f>
        <v>0</v>
      </c>
      <c r="AC25" s="137" t="b">
        <f t="shared" si="6"/>
        <v>0</v>
      </c>
      <c r="AD25" s="153"/>
      <c r="AE25" s="120"/>
      <c r="AF25" s="76"/>
      <c r="AG25" s="77"/>
      <c r="AH25" s="78" t="b">
        <f t="shared" si="7"/>
        <v>0</v>
      </c>
      <c r="AI25" s="79"/>
      <c r="AJ25" s="78"/>
      <c r="AK25" s="80"/>
      <c r="AL25" s="78"/>
      <c r="AM25" s="78"/>
      <c r="AN25" s="73"/>
      <c r="AO25" s="73"/>
      <c r="AP25" s="73"/>
      <c r="AQ25" s="73"/>
      <c r="AR25" s="73"/>
      <c r="AS25" s="198" t="s">
        <v>181</v>
      </c>
      <c r="AT25" s="167">
        <f t="shared" si="10"/>
        <v>0</v>
      </c>
      <c r="AU25" s="164">
        <v>0</v>
      </c>
      <c r="AV25" s="101">
        <f>'Relatório final.'!L43</f>
        <v>0</v>
      </c>
      <c r="AW25" s="84" t="e">
        <f t="shared" si="11"/>
        <v>#N/A</v>
      </c>
      <c r="AX25" s="134">
        <f t="shared" si="15"/>
        <v>0</v>
      </c>
      <c r="AY25" s="135">
        <f>'Relatório final.'!G43</f>
        <v>0</v>
      </c>
      <c r="AZ25" s="85" t="e">
        <f t="shared" si="12"/>
        <v>#N/A</v>
      </c>
      <c r="BA25" s="86">
        <f t="shared" si="13"/>
        <v>0</v>
      </c>
      <c r="BB25" s="153"/>
    </row>
    <row r="26" spans="1:54" ht="24" customHeight="1" thickBot="1" x14ac:dyDescent="0.3">
      <c r="A26" s="72"/>
      <c r="B26" s="73"/>
      <c r="C26" s="73"/>
      <c r="D26" s="73"/>
      <c r="E26" s="73"/>
      <c r="F26" s="73"/>
      <c r="G26" s="73"/>
      <c r="H26" s="198" t="s">
        <v>182</v>
      </c>
      <c r="I26" s="151">
        <f t="shared" si="0"/>
        <v>0.27033333333333331</v>
      </c>
      <c r="J26" s="91">
        <v>16.22</v>
      </c>
      <c r="K26" s="139">
        <f>Proposta!L51</f>
        <v>0</v>
      </c>
      <c r="L26" s="134" t="e">
        <f t="shared" si="1"/>
        <v>#N/A</v>
      </c>
      <c r="M26" s="134">
        <f t="shared" si="14"/>
        <v>0</v>
      </c>
      <c r="N26" s="140">
        <f>Proposta!G51</f>
        <v>0</v>
      </c>
      <c r="O26" s="85" t="e">
        <f t="shared" si="2"/>
        <v>#N/A</v>
      </c>
      <c r="P26" s="87">
        <f t="shared" si="3"/>
        <v>0</v>
      </c>
      <c r="Q26" s="73"/>
      <c r="R26" s="73"/>
      <c r="S26" s="73"/>
      <c r="T26" s="73"/>
      <c r="U26" s="76">
        <f>Proposta!H51</f>
        <v>0</v>
      </c>
      <c r="V26" s="95">
        <f>Proposta!J51</f>
        <v>0</v>
      </c>
      <c r="W26" s="77">
        <f>Proposta!A51</f>
        <v>0</v>
      </c>
      <c r="X26" s="78" t="b">
        <f t="shared" si="4"/>
        <v>0</v>
      </c>
      <c r="Y26" s="79">
        <f>SUM(Proposta!G51)*24</f>
        <v>0</v>
      </c>
      <c r="Z26" s="78" t="str">
        <f t="shared" si="5"/>
        <v>0</v>
      </c>
      <c r="AA26" s="80">
        <f>Proposta!I51</f>
        <v>0</v>
      </c>
      <c r="AB26" s="78">
        <f>Proposta!K51</f>
        <v>0</v>
      </c>
      <c r="AC26" s="137" t="b">
        <f t="shared" si="6"/>
        <v>0</v>
      </c>
      <c r="AD26" s="153"/>
      <c r="AE26" s="120"/>
      <c r="AF26" s="76"/>
      <c r="AG26" s="77"/>
      <c r="AH26" s="78" t="b">
        <f t="shared" si="7"/>
        <v>0</v>
      </c>
      <c r="AI26" s="79"/>
      <c r="AJ26" s="78"/>
      <c r="AK26" s="80"/>
      <c r="AL26" s="78"/>
      <c r="AM26" s="78"/>
      <c r="AN26" s="73"/>
      <c r="AO26" s="73"/>
      <c r="AP26" s="73"/>
      <c r="AQ26" s="73"/>
      <c r="AR26" s="73"/>
      <c r="AS26" s="198" t="s">
        <v>182</v>
      </c>
      <c r="AT26" s="167">
        <f t="shared" si="10"/>
        <v>0.27033333333333331</v>
      </c>
      <c r="AU26" s="164">
        <v>16.22</v>
      </c>
      <c r="AV26" s="101">
        <f>'Relatório final.'!L44</f>
        <v>0</v>
      </c>
      <c r="AW26" s="84" t="e">
        <f t="shared" si="11"/>
        <v>#N/A</v>
      </c>
      <c r="AX26" s="134">
        <f t="shared" si="15"/>
        <v>0</v>
      </c>
      <c r="AY26" s="135">
        <f>'Relatório final.'!G44</f>
        <v>0</v>
      </c>
      <c r="AZ26" s="85" t="e">
        <f t="shared" si="12"/>
        <v>#N/A</v>
      </c>
      <c r="BA26" s="86">
        <f t="shared" si="13"/>
        <v>0</v>
      </c>
      <c r="BB26" s="153"/>
    </row>
    <row r="27" spans="1:54" ht="24" customHeight="1" thickBot="1" x14ac:dyDescent="0.3">
      <c r="A27" s="72"/>
      <c r="B27" s="73"/>
      <c r="C27" s="73"/>
      <c r="D27" s="73"/>
      <c r="E27" s="73"/>
      <c r="F27" s="73"/>
      <c r="G27" s="73"/>
      <c r="H27" s="199" t="s">
        <v>183</v>
      </c>
      <c r="I27" s="151">
        <f t="shared" si="0"/>
        <v>0.21133333333333332</v>
      </c>
      <c r="J27" s="93">
        <v>12.68</v>
      </c>
      <c r="K27" s="139">
        <f>Proposta!L52</f>
        <v>0</v>
      </c>
      <c r="L27" s="134" t="e">
        <f t="shared" si="1"/>
        <v>#N/A</v>
      </c>
      <c r="M27" s="134">
        <f t="shared" si="14"/>
        <v>0</v>
      </c>
      <c r="N27" s="140">
        <f>Proposta!G52</f>
        <v>0</v>
      </c>
      <c r="O27" s="85" t="e">
        <f t="shared" si="2"/>
        <v>#N/A</v>
      </c>
      <c r="P27" s="87">
        <f t="shared" si="3"/>
        <v>0</v>
      </c>
      <c r="Q27" s="73"/>
      <c r="R27" s="73"/>
      <c r="S27" s="73"/>
      <c r="T27" s="73"/>
      <c r="U27" s="76">
        <f>Proposta!H52</f>
        <v>0</v>
      </c>
      <c r="V27" s="95">
        <f>Proposta!J52</f>
        <v>0</v>
      </c>
      <c r="W27" s="77">
        <f>Proposta!A52</f>
        <v>0</v>
      </c>
      <c r="X27" s="78" t="b">
        <f t="shared" si="4"/>
        <v>0</v>
      </c>
      <c r="Y27" s="79">
        <f>SUM(Proposta!G52)*24</f>
        <v>0</v>
      </c>
      <c r="Z27" s="78" t="str">
        <f t="shared" si="5"/>
        <v>0</v>
      </c>
      <c r="AA27" s="80">
        <f>Proposta!I52</f>
        <v>0</v>
      </c>
      <c r="AB27" s="78">
        <f>Proposta!K52</f>
        <v>0</v>
      </c>
      <c r="AC27" s="137" t="b">
        <f t="shared" si="6"/>
        <v>0</v>
      </c>
      <c r="AD27" s="153"/>
      <c r="AE27" s="120"/>
      <c r="AF27" s="76"/>
      <c r="AG27" s="77"/>
      <c r="AH27" s="78" t="b">
        <f t="shared" si="7"/>
        <v>0</v>
      </c>
      <c r="AI27" s="79"/>
      <c r="AJ27" s="78"/>
      <c r="AK27" s="80"/>
      <c r="AL27" s="78"/>
      <c r="AM27" s="78"/>
      <c r="AN27" s="73"/>
      <c r="AO27" s="73"/>
      <c r="AP27" s="73"/>
      <c r="AQ27" s="73"/>
      <c r="AR27" s="73"/>
      <c r="AS27" s="199" t="s">
        <v>183</v>
      </c>
      <c r="AT27" s="167">
        <f t="shared" si="10"/>
        <v>0.21133333333333332</v>
      </c>
      <c r="AU27" s="165">
        <v>12.68</v>
      </c>
      <c r="AV27" s="101">
        <f>'Relatório final.'!L45</f>
        <v>0</v>
      </c>
      <c r="AW27" s="84" t="e">
        <f t="shared" si="11"/>
        <v>#N/A</v>
      </c>
      <c r="AX27" s="134">
        <f t="shared" si="15"/>
        <v>0</v>
      </c>
      <c r="AY27" s="135">
        <f>'Relatório final.'!G45</f>
        <v>0</v>
      </c>
      <c r="AZ27" s="85" t="e">
        <f t="shared" si="12"/>
        <v>#N/A</v>
      </c>
      <c r="BA27" s="86">
        <f t="shared" si="13"/>
        <v>0</v>
      </c>
      <c r="BB27" s="153"/>
    </row>
    <row r="28" spans="1:54" ht="24" customHeight="1" x14ac:dyDescent="0.25">
      <c r="A28" s="72"/>
      <c r="B28" s="73"/>
      <c r="C28" s="73"/>
      <c r="D28" s="73"/>
      <c r="E28" s="73"/>
      <c r="F28" s="73"/>
      <c r="G28" s="73"/>
      <c r="H28" s="94"/>
      <c r="I28" s="76"/>
      <c r="J28" s="76"/>
      <c r="K28" s="101">
        <f>Proposta!L53</f>
        <v>0</v>
      </c>
      <c r="L28" s="134" t="e">
        <f t="shared" si="1"/>
        <v>#N/A</v>
      </c>
      <c r="M28" s="134">
        <f t="shared" si="14"/>
        <v>0</v>
      </c>
      <c r="N28" s="140">
        <f>Proposta!G53</f>
        <v>0</v>
      </c>
      <c r="O28" s="85" t="e">
        <f t="shared" si="2"/>
        <v>#N/A</v>
      </c>
      <c r="P28" s="87">
        <f t="shared" si="3"/>
        <v>0</v>
      </c>
      <c r="Q28" s="73"/>
      <c r="R28" s="73"/>
      <c r="S28" s="73"/>
      <c r="T28" s="73"/>
      <c r="U28" s="76">
        <f>Proposta!H53</f>
        <v>0</v>
      </c>
      <c r="V28" s="95">
        <f>Proposta!J53</f>
        <v>0</v>
      </c>
      <c r="W28" s="77">
        <f>Proposta!A53</f>
        <v>0</v>
      </c>
      <c r="X28" s="78" t="b">
        <f t="shared" si="4"/>
        <v>0</v>
      </c>
      <c r="Y28" s="79">
        <f>SUM(Proposta!G53)*24</f>
        <v>0</v>
      </c>
      <c r="Z28" s="78" t="str">
        <f t="shared" si="5"/>
        <v>0</v>
      </c>
      <c r="AA28" s="80">
        <f>Proposta!I53</f>
        <v>0</v>
      </c>
      <c r="AB28" s="78">
        <f>Proposta!K53</f>
        <v>0</v>
      </c>
      <c r="AC28" s="137" t="b">
        <f t="shared" si="6"/>
        <v>0</v>
      </c>
      <c r="AD28" s="153"/>
      <c r="AE28" s="120"/>
      <c r="AF28" s="76"/>
      <c r="AG28" s="77"/>
      <c r="AH28" s="78" t="b">
        <f t="shared" si="7"/>
        <v>0</v>
      </c>
      <c r="AI28" s="79"/>
      <c r="AJ28" s="78"/>
      <c r="AK28" s="80"/>
      <c r="AL28" s="78"/>
      <c r="AM28" s="78"/>
      <c r="AN28" s="73"/>
      <c r="AO28" s="73"/>
      <c r="AP28" s="73"/>
      <c r="AQ28" s="73"/>
      <c r="AR28" s="73"/>
      <c r="AS28" s="94"/>
      <c r="AT28" s="166"/>
      <c r="AU28" s="95"/>
      <c r="AV28" s="101">
        <f>'Relatório final.'!L46</f>
        <v>0</v>
      </c>
      <c r="AW28" s="84" t="e">
        <f t="shared" si="11"/>
        <v>#N/A</v>
      </c>
      <c r="AX28" s="134">
        <f t="shared" si="15"/>
        <v>0</v>
      </c>
      <c r="AY28" s="135">
        <f>'Relatório final.'!G46</f>
        <v>0</v>
      </c>
      <c r="AZ28" s="85" t="e">
        <f t="shared" si="12"/>
        <v>#N/A</v>
      </c>
      <c r="BA28" s="86">
        <f t="shared" si="13"/>
        <v>0</v>
      </c>
      <c r="BB28" s="153"/>
    </row>
    <row r="29" spans="1:54" ht="24" customHeight="1" x14ac:dyDescent="0.25">
      <c r="A29" s="72"/>
      <c r="B29" s="73"/>
      <c r="C29" s="73"/>
      <c r="D29" s="73"/>
      <c r="E29" s="73"/>
      <c r="F29" s="73"/>
      <c r="G29" s="73"/>
      <c r="H29" s="88"/>
      <c r="I29" s="95"/>
      <c r="J29" s="95"/>
      <c r="K29" s="101">
        <f>Proposta!L54</f>
        <v>0</v>
      </c>
      <c r="L29" s="134" t="e">
        <f t="shared" si="1"/>
        <v>#N/A</v>
      </c>
      <c r="M29" s="134">
        <f t="shared" si="14"/>
        <v>0</v>
      </c>
      <c r="N29" s="140">
        <f>Proposta!G54</f>
        <v>0</v>
      </c>
      <c r="O29" s="85" t="e">
        <f t="shared" si="2"/>
        <v>#N/A</v>
      </c>
      <c r="P29" s="87">
        <f t="shared" si="3"/>
        <v>0</v>
      </c>
      <c r="Q29" s="73"/>
      <c r="R29" s="73"/>
      <c r="S29" s="73"/>
      <c r="T29" s="73"/>
      <c r="U29" s="76">
        <f>Proposta!H54</f>
        <v>0</v>
      </c>
      <c r="V29" s="95">
        <f>Proposta!J54</f>
        <v>0</v>
      </c>
      <c r="W29" s="77">
        <f>Proposta!A54</f>
        <v>0</v>
      </c>
      <c r="X29" s="78" t="b">
        <f t="shared" si="4"/>
        <v>0</v>
      </c>
      <c r="Y29" s="79">
        <f>SUM(Proposta!G54)*24</f>
        <v>0</v>
      </c>
      <c r="Z29" s="78" t="str">
        <f t="shared" si="5"/>
        <v>0</v>
      </c>
      <c r="AA29" s="80">
        <f>Proposta!I54</f>
        <v>0</v>
      </c>
      <c r="AB29" s="78">
        <f>Proposta!K54</f>
        <v>0</v>
      </c>
      <c r="AC29" s="137" t="b">
        <f t="shared" si="6"/>
        <v>0</v>
      </c>
      <c r="AD29" s="153"/>
      <c r="AE29" s="120"/>
      <c r="AF29" s="76"/>
      <c r="AG29" s="77"/>
      <c r="AH29" s="78" t="b">
        <f t="shared" si="7"/>
        <v>0</v>
      </c>
      <c r="AI29" s="79"/>
      <c r="AJ29" s="78"/>
      <c r="AK29" s="80"/>
      <c r="AL29" s="78"/>
      <c r="AM29" s="78"/>
      <c r="AN29" s="73"/>
      <c r="AO29" s="73"/>
      <c r="AP29" s="73"/>
      <c r="AQ29" s="73"/>
      <c r="AR29" s="73"/>
      <c r="AS29" s="88"/>
      <c r="AT29" s="102"/>
      <c r="AU29" s="95"/>
      <c r="AV29" s="101">
        <f>'Relatório final.'!L47</f>
        <v>0</v>
      </c>
      <c r="AW29" s="84" t="e">
        <f t="shared" si="11"/>
        <v>#N/A</v>
      </c>
      <c r="AX29" s="134">
        <f t="shared" si="15"/>
        <v>0</v>
      </c>
      <c r="AY29" s="135">
        <f>'Relatório final.'!G47</f>
        <v>0</v>
      </c>
      <c r="AZ29" s="85" t="e">
        <f t="shared" si="12"/>
        <v>#N/A</v>
      </c>
      <c r="BA29" s="86">
        <f t="shared" si="13"/>
        <v>0</v>
      </c>
      <c r="BB29" s="153"/>
    </row>
    <row r="30" spans="1:54" ht="24" customHeight="1" x14ac:dyDescent="0.25">
      <c r="A30" s="72"/>
      <c r="B30" s="73"/>
      <c r="C30" s="73"/>
      <c r="D30" s="73"/>
      <c r="E30" s="73"/>
      <c r="F30" s="73"/>
      <c r="G30" s="73"/>
      <c r="H30" s="88"/>
      <c r="I30" s="95"/>
      <c r="J30" s="95"/>
      <c r="K30" s="101">
        <f>Proposta!L55</f>
        <v>0</v>
      </c>
      <c r="L30" s="134" t="e">
        <f t="shared" si="1"/>
        <v>#N/A</v>
      </c>
      <c r="M30" s="134">
        <f t="shared" si="14"/>
        <v>0</v>
      </c>
      <c r="N30" s="140">
        <f>Proposta!G55</f>
        <v>0</v>
      </c>
      <c r="O30" s="85" t="e">
        <f t="shared" si="2"/>
        <v>#N/A</v>
      </c>
      <c r="P30" s="87">
        <f t="shared" si="3"/>
        <v>0</v>
      </c>
      <c r="Q30" s="73"/>
      <c r="R30" s="73"/>
      <c r="S30" s="73"/>
      <c r="T30" s="73"/>
      <c r="U30" s="76">
        <f>Proposta!H55</f>
        <v>0</v>
      </c>
      <c r="V30" s="95">
        <f>Proposta!J55</f>
        <v>0</v>
      </c>
      <c r="W30" s="77">
        <f>Proposta!A55</f>
        <v>0</v>
      </c>
      <c r="X30" s="78" t="b">
        <f t="shared" si="4"/>
        <v>0</v>
      </c>
      <c r="Y30" s="79">
        <f>SUM(Proposta!G55)*24</f>
        <v>0</v>
      </c>
      <c r="Z30" s="78" t="str">
        <f t="shared" si="5"/>
        <v>0</v>
      </c>
      <c r="AA30" s="80">
        <f>Proposta!I55</f>
        <v>0</v>
      </c>
      <c r="AB30" s="78">
        <f>Proposta!K55</f>
        <v>0</v>
      </c>
      <c r="AC30" s="137" t="b">
        <f t="shared" si="6"/>
        <v>0</v>
      </c>
      <c r="AD30" s="153"/>
      <c r="AE30" s="120"/>
      <c r="AF30" s="76"/>
      <c r="AG30" s="77"/>
      <c r="AH30" s="78" t="b">
        <f t="shared" si="7"/>
        <v>0</v>
      </c>
      <c r="AI30" s="79"/>
      <c r="AJ30" s="78"/>
      <c r="AK30" s="80"/>
      <c r="AL30" s="78"/>
      <c r="AM30" s="78"/>
      <c r="AN30" s="73"/>
      <c r="AO30" s="73"/>
      <c r="AP30" s="73"/>
      <c r="AQ30" s="73"/>
      <c r="AR30" s="73"/>
      <c r="AS30" s="88"/>
      <c r="AT30" s="102"/>
      <c r="AU30" s="95"/>
      <c r="AV30" s="101">
        <f>'Relatório final.'!L48</f>
        <v>0</v>
      </c>
      <c r="AW30" s="84" t="e">
        <f t="shared" si="11"/>
        <v>#N/A</v>
      </c>
      <c r="AX30" s="134">
        <f t="shared" si="15"/>
        <v>0</v>
      </c>
      <c r="AY30" s="135">
        <f>'Relatório final.'!G48</f>
        <v>0</v>
      </c>
      <c r="AZ30" s="85" t="e">
        <f t="shared" si="12"/>
        <v>#N/A</v>
      </c>
      <c r="BA30" s="86">
        <f t="shared" si="13"/>
        <v>0</v>
      </c>
      <c r="BB30" s="153"/>
    </row>
    <row r="31" spans="1:54" ht="24" customHeight="1" x14ac:dyDescent="0.25">
      <c r="A31" s="72"/>
      <c r="B31" s="73"/>
      <c r="C31" s="73"/>
      <c r="D31" s="73"/>
      <c r="E31" s="73"/>
      <c r="F31" s="73"/>
      <c r="G31" s="73"/>
      <c r="H31" s="88"/>
      <c r="I31" s="95"/>
      <c r="J31" s="95"/>
      <c r="K31" s="101">
        <f>Proposta!L56</f>
        <v>0</v>
      </c>
      <c r="L31" s="134" t="e">
        <f t="shared" si="1"/>
        <v>#N/A</v>
      </c>
      <c r="M31" s="134">
        <f t="shared" si="14"/>
        <v>0</v>
      </c>
      <c r="N31" s="140">
        <f>Proposta!G56</f>
        <v>0</v>
      </c>
      <c r="O31" s="85" t="e">
        <f t="shared" si="2"/>
        <v>#N/A</v>
      </c>
      <c r="P31" s="87">
        <f t="shared" si="3"/>
        <v>0</v>
      </c>
      <c r="Q31" s="73"/>
      <c r="R31" s="73"/>
      <c r="S31" s="73"/>
      <c r="T31" s="73"/>
      <c r="U31" s="76">
        <f>Proposta!H56</f>
        <v>0</v>
      </c>
      <c r="V31" s="95">
        <f>Proposta!J56</f>
        <v>0</v>
      </c>
      <c r="W31" s="77">
        <f>Proposta!A56</f>
        <v>0</v>
      </c>
      <c r="X31" s="78" t="b">
        <f t="shared" si="4"/>
        <v>0</v>
      </c>
      <c r="Y31" s="79">
        <f>SUM(Proposta!G56)*24</f>
        <v>0</v>
      </c>
      <c r="Z31" s="78" t="str">
        <f t="shared" si="5"/>
        <v>0</v>
      </c>
      <c r="AA31" s="80">
        <f>Proposta!I56</f>
        <v>0</v>
      </c>
      <c r="AB31" s="78">
        <f>Proposta!K56</f>
        <v>0</v>
      </c>
      <c r="AC31" s="137" t="b">
        <f t="shared" si="6"/>
        <v>0</v>
      </c>
      <c r="AD31" s="153"/>
      <c r="AE31" s="120"/>
      <c r="AF31" s="76"/>
      <c r="AG31" s="77"/>
      <c r="AH31" s="78" t="b">
        <f t="shared" si="7"/>
        <v>0</v>
      </c>
      <c r="AI31" s="79"/>
      <c r="AJ31" s="78"/>
      <c r="AK31" s="80"/>
      <c r="AL31" s="78"/>
      <c r="AM31" s="78"/>
      <c r="AN31" s="73"/>
      <c r="AO31" s="73"/>
      <c r="AP31" s="73"/>
      <c r="AQ31" s="73"/>
      <c r="AR31" s="73"/>
      <c r="AS31" s="88"/>
      <c r="AT31" s="102"/>
      <c r="AU31" s="95"/>
      <c r="AV31" s="101">
        <f>'Relatório final.'!L49</f>
        <v>0</v>
      </c>
      <c r="AW31" s="84" t="e">
        <f t="shared" si="11"/>
        <v>#N/A</v>
      </c>
      <c r="AX31" s="134">
        <f t="shared" si="15"/>
        <v>0</v>
      </c>
      <c r="AY31" s="135">
        <f>'Relatório final.'!G49</f>
        <v>0</v>
      </c>
      <c r="AZ31" s="85" t="e">
        <f t="shared" si="12"/>
        <v>#N/A</v>
      </c>
      <c r="BA31" s="86">
        <f t="shared" si="13"/>
        <v>0</v>
      </c>
      <c r="BB31" s="153"/>
    </row>
    <row r="32" spans="1:54" ht="24" customHeight="1" x14ac:dyDescent="0.25">
      <c r="A32" s="72"/>
      <c r="B32" s="73"/>
      <c r="C32" s="73"/>
      <c r="D32" s="73"/>
      <c r="E32" s="73"/>
      <c r="F32" s="73"/>
      <c r="G32" s="73"/>
      <c r="H32" s="88"/>
      <c r="I32" s="95"/>
      <c r="J32" s="95"/>
      <c r="K32" s="101">
        <f>Proposta!L57</f>
        <v>0</v>
      </c>
      <c r="L32" s="134" t="e">
        <f t="shared" si="1"/>
        <v>#N/A</v>
      </c>
      <c r="M32" s="134">
        <f t="shared" si="14"/>
        <v>0</v>
      </c>
      <c r="N32" s="140">
        <f>Proposta!G57</f>
        <v>0</v>
      </c>
      <c r="O32" s="85" t="e">
        <f t="shared" si="2"/>
        <v>#N/A</v>
      </c>
      <c r="P32" s="87">
        <f t="shared" si="3"/>
        <v>0</v>
      </c>
      <c r="Q32" s="73"/>
      <c r="R32" s="73"/>
      <c r="S32" s="73"/>
      <c r="T32" s="73"/>
      <c r="U32" s="76">
        <f>Proposta!H57</f>
        <v>0</v>
      </c>
      <c r="V32" s="95">
        <f>Proposta!J57</f>
        <v>0</v>
      </c>
      <c r="W32" s="77">
        <f>Proposta!A57</f>
        <v>0</v>
      </c>
      <c r="X32" s="78" t="b">
        <f t="shared" si="4"/>
        <v>0</v>
      </c>
      <c r="Y32" s="79">
        <f>SUM(Proposta!G57)*24</f>
        <v>0</v>
      </c>
      <c r="Z32" s="78" t="str">
        <f t="shared" si="5"/>
        <v>0</v>
      </c>
      <c r="AA32" s="80">
        <f>Proposta!I57</f>
        <v>0</v>
      </c>
      <c r="AB32" s="78">
        <f>Proposta!K57</f>
        <v>0</v>
      </c>
      <c r="AC32" s="137" t="b">
        <f t="shared" si="6"/>
        <v>0</v>
      </c>
      <c r="AD32" s="153"/>
      <c r="AE32" s="120"/>
      <c r="AF32" s="76"/>
      <c r="AG32" s="77"/>
      <c r="AH32" s="78" t="b">
        <f t="shared" si="7"/>
        <v>0</v>
      </c>
      <c r="AI32" s="79"/>
      <c r="AJ32" s="78"/>
      <c r="AK32" s="80"/>
      <c r="AL32" s="78"/>
      <c r="AM32" s="78"/>
      <c r="AN32" s="73"/>
      <c r="AO32" s="73"/>
      <c r="AP32" s="73"/>
      <c r="AQ32" s="73"/>
      <c r="AR32" s="73"/>
      <c r="AS32" s="88"/>
      <c r="AT32" s="102"/>
      <c r="AU32" s="95"/>
      <c r="AV32" s="101">
        <f>'Relatório final.'!L50</f>
        <v>0</v>
      </c>
      <c r="AW32" s="84" t="e">
        <f t="shared" si="11"/>
        <v>#N/A</v>
      </c>
      <c r="AX32" s="134">
        <f t="shared" si="15"/>
        <v>0</v>
      </c>
      <c r="AY32" s="135">
        <f>'Relatório final.'!G50</f>
        <v>0</v>
      </c>
      <c r="AZ32" s="85" t="e">
        <f t="shared" si="12"/>
        <v>#N/A</v>
      </c>
      <c r="BA32" s="86">
        <f t="shared" si="13"/>
        <v>0</v>
      </c>
      <c r="BB32" s="153"/>
    </row>
    <row r="33" spans="1:54" ht="24" customHeight="1" x14ac:dyDescent="0.25">
      <c r="A33" s="72"/>
      <c r="B33" s="73"/>
      <c r="C33" s="73"/>
      <c r="D33" s="73"/>
      <c r="E33" s="73"/>
      <c r="F33" s="73"/>
      <c r="G33" s="73"/>
      <c r="H33" s="88"/>
      <c r="I33" s="95"/>
      <c r="J33" s="95"/>
      <c r="K33" s="101">
        <f>Proposta!L58</f>
        <v>0</v>
      </c>
      <c r="L33" s="134" t="e">
        <f t="shared" si="1"/>
        <v>#N/A</v>
      </c>
      <c r="M33" s="134">
        <f t="shared" si="14"/>
        <v>0</v>
      </c>
      <c r="N33" s="140">
        <f>Proposta!G58</f>
        <v>0</v>
      </c>
      <c r="O33" s="85" t="e">
        <f t="shared" si="2"/>
        <v>#N/A</v>
      </c>
      <c r="P33" s="87">
        <f t="shared" si="3"/>
        <v>0</v>
      </c>
      <c r="Q33" s="73"/>
      <c r="R33" s="73"/>
      <c r="S33" s="73"/>
      <c r="T33" s="73"/>
      <c r="U33" s="76">
        <f>Proposta!H58</f>
        <v>0</v>
      </c>
      <c r="V33" s="95">
        <f>Proposta!J58</f>
        <v>0</v>
      </c>
      <c r="W33" s="77">
        <f>Proposta!A58</f>
        <v>0</v>
      </c>
      <c r="X33" s="78" t="b">
        <f t="shared" si="4"/>
        <v>0</v>
      </c>
      <c r="Y33" s="79">
        <f>SUM(Proposta!G58)*24</f>
        <v>0</v>
      </c>
      <c r="Z33" s="78" t="str">
        <f t="shared" si="5"/>
        <v>0</v>
      </c>
      <c r="AA33" s="80">
        <f>Proposta!I58</f>
        <v>0</v>
      </c>
      <c r="AB33" s="78">
        <f>Proposta!K58</f>
        <v>0</v>
      </c>
      <c r="AC33" s="137" t="b">
        <f t="shared" si="6"/>
        <v>0</v>
      </c>
      <c r="AD33" s="153"/>
      <c r="AE33" s="120">
        <f>'Relatório final.'!B41</f>
        <v>0</v>
      </c>
      <c r="AF33" s="76">
        <f>'Relatório final.'!J41</f>
        <v>0</v>
      </c>
      <c r="AG33" s="77">
        <f>Proposta!L59</f>
        <v>0</v>
      </c>
      <c r="AH33" s="78" t="b">
        <f t="shared" si="7"/>
        <v>0</v>
      </c>
      <c r="AI33" s="79">
        <f>'Relatório final.'!G41*24</f>
        <v>0</v>
      </c>
      <c r="AJ33" s="78" t="str">
        <f t="shared" si="8"/>
        <v>0</v>
      </c>
      <c r="AK33" s="80">
        <f>'Relatório final.'!I41</f>
        <v>0</v>
      </c>
      <c r="AL33" s="78">
        <f>'Relatório final.'!K41</f>
        <v>0</v>
      </c>
      <c r="AM33" s="78" t="b">
        <f t="shared" si="9"/>
        <v>0</v>
      </c>
      <c r="AN33" s="73"/>
      <c r="AO33" s="73"/>
      <c r="AP33" s="73"/>
      <c r="AQ33" s="73"/>
      <c r="AR33" s="73"/>
      <c r="AS33" s="88"/>
      <c r="AT33" s="102"/>
      <c r="AU33" s="95"/>
      <c r="AV33" s="101">
        <f>'Relatório final.'!L51</f>
        <v>0</v>
      </c>
      <c r="AW33" s="84" t="e">
        <f t="shared" si="11"/>
        <v>#N/A</v>
      </c>
      <c r="AX33" s="134">
        <f t="shared" si="15"/>
        <v>0</v>
      </c>
      <c r="AY33" s="135">
        <f>'Relatório final.'!G51</f>
        <v>0</v>
      </c>
      <c r="AZ33" s="85" t="e">
        <f t="shared" si="12"/>
        <v>#N/A</v>
      </c>
      <c r="BA33" s="86">
        <f t="shared" si="13"/>
        <v>0</v>
      </c>
      <c r="BB33" s="153"/>
    </row>
    <row r="34" spans="1:54" ht="24" customHeight="1" x14ac:dyDescent="0.25">
      <c r="A34" s="72"/>
      <c r="B34" s="73"/>
      <c r="C34" s="73"/>
      <c r="D34" s="73"/>
      <c r="E34" s="73"/>
      <c r="F34" s="73"/>
      <c r="G34" s="73"/>
      <c r="H34" s="88"/>
      <c r="I34" s="95"/>
      <c r="J34" s="95"/>
      <c r="K34" s="101">
        <f>Proposta!L59</f>
        <v>0</v>
      </c>
      <c r="L34" s="134" t="e">
        <f t="shared" si="1"/>
        <v>#N/A</v>
      </c>
      <c r="M34" s="134">
        <f t="shared" si="14"/>
        <v>0</v>
      </c>
      <c r="N34" s="140">
        <f>Proposta!G59</f>
        <v>0</v>
      </c>
      <c r="O34" s="85" t="e">
        <f t="shared" si="2"/>
        <v>#N/A</v>
      </c>
      <c r="P34" s="87">
        <f t="shared" si="3"/>
        <v>0</v>
      </c>
      <c r="Q34" s="73"/>
      <c r="R34" s="73"/>
      <c r="S34" s="73"/>
      <c r="T34" s="73"/>
      <c r="U34" s="76">
        <f>Proposta!H59</f>
        <v>0</v>
      </c>
      <c r="V34" s="95">
        <f>Proposta!J59</f>
        <v>0</v>
      </c>
      <c r="W34" s="77">
        <f>Proposta!A59</f>
        <v>0</v>
      </c>
      <c r="X34" s="78" t="b">
        <f t="shared" si="4"/>
        <v>0</v>
      </c>
      <c r="Y34" s="79">
        <f>SUM(Proposta!G59)*24</f>
        <v>0</v>
      </c>
      <c r="Z34" s="78" t="str">
        <f t="shared" si="5"/>
        <v>0</v>
      </c>
      <c r="AA34" s="80">
        <f>Proposta!I59</f>
        <v>0</v>
      </c>
      <c r="AB34" s="78">
        <f>Proposta!K59</f>
        <v>0</v>
      </c>
      <c r="AC34" s="137" t="b">
        <f t="shared" si="6"/>
        <v>0</v>
      </c>
      <c r="AD34" s="153"/>
      <c r="AE34" s="120">
        <f>'Relatório final.'!B42</f>
        <v>0</v>
      </c>
      <c r="AF34" s="76">
        <f>'Relatório final.'!J42</f>
        <v>0</v>
      </c>
      <c r="AG34" s="77">
        <f>Proposta!L60</f>
        <v>0</v>
      </c>
      <c r="AH34" s="78" t="b">
        <f t="shared" si="7"/>
        <v>0</v>
      </c>
      <c r="AI34" s="79">
        <f>'Relatório final.'!G42*24</f>
        <v>0</v>
      </c>
      <c r="AJ34" s="78" t="str">
        <f t="shared" si="8"/>
        <v>0</v>
      </c>
      <c r="AK34" s="80">
        <f>'Relatório final.'!I42</f>
        <v>0</v>
      </c>
      <c r="AL34" s="78">
        <f>'Relatório final.'!K42</f>
        <v>0</v>
      </c>
      <c r="AM34" s="78" t="b">
        <f t="shared" si="9"/>
        <v>0</v>
      </c>
      <c r="AN34" s="73"/>
      <c r="AO34" s="73"/>
      <c r="AP34" s="73"/>
      <c r="AQ34" s="73"/>
      <c r="AR34" s="73"/>
      <c r="AS34" s="88"/>
      <c r="AT34" s="102"/>
      <c r="AU34" s="95"/>
      <c r="AV34" s="101">
        <f>'Relatório final.'!L52</f>
        <v>0</v>
      </c>
      <c r="AW34" s="84" t="e">
        <f t="shared" si="11"/>
        <v>#N/A</v>
      </c>
      <c r="AX34" s="134">
        <f t="shared" si="15"/>
        <v>0</v>
      </c>
      <c r="AY34" s="135">
        <f>'Relatório final.'!G52</f>
        <v>0</v>
      </c>
      <c r="AZ34" s="85" t="e">
        <f t="shared" si="12"/>
        <v>#N/A</v>
      </c>
      <c r="BA34" s="86">
        <f t="shared" si="13"/>
        <v>0</v>
      </c>
      <c r="BB34" s="153"/>
    </row>
    <row r="35" spans="1:54" ht="24" customHeight="1" x14ac:dyDescent="0.25">
      <c r="A35" s="72"/>
      <c r="B35" s="73"/>
      <c r="C35" s="73"/>
      <c r="D35" s="73"/>
      <c r="E35" s="73"/>
      <c r="F35" s="73"/>
      <c r="G35" s="73"/>
      <c r="H35" s="88"/>
      <c r="I35" s="95"/>
      <c r="J35" s="95"/>
      <c r="K35" s="101">
        <f>Proposta!L60</f>
        <v>0</v>
      </c>
      <c r="L35" s="134" t="e">
        <f t="shared" si="1"/>
        <v>#N/A</v>
      </c>
      <c r="M35" s="134">
        <f t="shared" si="14"/>
        <v>0</v>
      </c>
      <c r="N35" s="140">
        <f>Proposta!G60</f>
        <v>0</v>
      </c>
      <c r="O35" s="85" t="e">
        <f t="shared" si="2"/>
        <v>#N/A</v>
      </c>
      <c r="P35" s="87">
        <f t="shared" si="3"/>
        <v>0</v>
      </c>
      <c r="Q35" s="73"/>
      <c r="R35" s="73"/>
      <c r="S35" s="73"/>
      <c r="T35" s="73"/>
      <c r="U35" s="76">
        <f>Proposta!H60</f>
        <v>0</v>
      </c>
      <c r="V35" s="95">
        <f>Proposta!J60</f>
        <v>0</v>
      </c>
      <c r="W35" s="77">
        <f>Proposta!A60</f>
        <v>0</v>
      </c>
      <c r="X35" s="78" t="b">
        <f t="shared" si="4"/>
        <v>0</v>
      </c>
      <c r="Y35" s="79">
        <f>SUM(Proposta!G60)*24</f>
        <v>0</v>
      </c>
      <c r="Z35" s="78" t="str">
        <f t="shared" si="5"/>
        <v>0</v>
      </c>
      <c r="AA35" s="80">
        <f>Proposta!I60</f>
        <v>0</v>
      </c>
      <c r="AB35" s="78">
        <f>Proposta!K60</f>
        <v>0</v>
      </c>
      <c r="AC35" s="137" t="b">
        <f t="shared" si="6"/>
        <v>0</v>
      </c>
      <c r="AD35" s="153"/>
      <c r="AE35" s="120">
        <f>'Relatório final.'!B43</f>
        <v>0</v>
      </c>
      <c r="AF35" s="76">
        <f>'Relatório final.'!J43</f>
        <v>0</v>
      </c>
      <c r="AG35" s="77">
        <f>Proposta!L61</f>
        <v>0</v>
      </c>
      <c r="AH35" s="78" t="b">
        <f t="shared" si="7"/>
        <v>0</v>
      </c>
      <c r="AI35" s="79">
        <f>'Relatório final.'!G43*24</f>
        <v>0</v>
      </c>
      <c r="AJ35" s="78" t="str">
        <f t="shared" si="8"/>
        <v>0</v>
      </c>
      <c r="AK35" s="80">
        <f>'Relatório final.'!I43</f>
        <v>0</v>
      </c>
      <c r="AL35" s="78">
        <f>'Relatório final.'!K43</f>
        <v>0</v>
      </c>
      <c r="AM35" s="78" t="b">
        <f t="shared" si="9"/>
        <v>0</v>
      </c>
      <c r="AN35" s="73"/>
      <c r="AO35" s="73"/>
      <c r="AP35" s="73"/>
      <c r="AQ35" s="73"/>
      <c r="AR35" s="73"/>
      <c r="AS35" s="88"/>
      <c r="AT35" s="102"/>
      <c r="AU35" s="95"/>
      <c r="AV35" s="101">
        <f>'Relatório final.'!L53</f>
        <v>0</v>
      </c>
      <c r="AW35" s="84" t="e">
        <f t="shared" si="11"/>
        <v>#N/A</v>
      </c>
      <c r="AX35" s="134">
        <f t="shared" si="15"/>
        <v>0</v>
      </c>
      <c r="AY35" s="135">
        <f>'Relatório final.'!G53</f>
        <v>0</v>
      </c>
      <c r="AZ35" s="85" t="e">
        <f t="shared" si="12"/>
        <v>#N/A</v>
      </c>
      <c r="BA35" s="86">
        <f t="shared" si="13"/>
        <v>0</v>
      </c>
      <c r="BB35" s="153"/>
    </row>
    <row r="36" spans="1:54" ht="24" customHeight="1" x14ac:dyDescent="0.25">
      <c r="A36" s="72"/>
      <c r="B36" s="73"/>
      <c r="C36" s="73"/>
      <c r="D36" s="73"/>
      <c r="E36" s="73"/>
      <c r="F36" s="73"/>
      <c r="G36" s="73"/>
      <c r="H36" s="88"/>
      <c r="I36" s="95"/>
      <c r="J36" s="95"/>
      <c r="K36" s="101">
        <f>Proposta!L61</f>
        <v>0</v>
      </c>
      <c r="L36" s="134" t="e">
        <f t="shared" si="1"/>
        <v>#N/A</v>
      </c>
      <c r="M36" s="134">
        <f t="shared" si="14"/>
        <v>0</v>
      </c>
      <c r="N36" s="140">
        <f>Proposta!G61</f>
        <v>0</v>
      </c>
      <c r="O36" s="85" t="e">
        <f t="shared" si="2"/>
        <v>#N/A</v>
      </c>
      <c r="P36" s="87">
        <f t="shared" si="3"/>
        <v>0</v>
      </c>
      <c r="Q36" s="73"/>
      <c r="R36" s="73"/>
      <c r="S36" s="73"/>
      <c r="T36" s="73"/>
      <c r="U36" s="76">
        <f>Proposta!H61</f>
        <v>0</v>
      </c>
      <c r="V36" s="95">
        <f>Proposta!J61</f>
        <v>0</v>
      </c>
      <c r="W36" s="77">
        <f>Proposta!A61</f>
        <v>0</v>
      </c>
      <c r="X36" s="78" t="b">
        <f t="shared" si="4"/>
        <v>0</v>
      </c>
      <c r="Y36" s="79">
        <f>SUM(Proposta!G61)*24</f>
        <v>0</v>
      </c>
      <c r="Z36" s="78" t="str">
        <f t="shared" si="5"/>
        <v>0</v>
      </c>
      <c r="AA36" s="80">
        <f>Proposta!I61</f>
        <v>0</v>
      </c>
      <c r="AB36" s="78">
        <f>Proposta!K61</f>
        <v>0</v>
      </c>
      <c r="AC36" s="137" t="b">
        <f t="shared" si="6"/>
        <v>0</v>
      </c>
      <c r="AD36" s="153"/>
      <c r="AE36" s="120">
        <f>'Relatório final.'!B44</f>
        <v>0</v>
      </c>
      <c r="AF36" s="76">
        <f>'Relatório final.'!J44</f>
        <v>0</v>
      </c>
      <c r="AG36" s="77">
        <f>Proposta!L62</f>
        <v>0</v>
      </c>
      <c r="AH36" s="78" t="b">
        <f t="shared" si="7"/>
        <v>0</v>
      </c>
      <c r="AI36" s="79">
        <f>'Relatório final.'!G44*24</f>
        <v>0</v>
      </c>
      <c r="AJ36" s="78" t="str">
        <f t="shared" si="8"/>
        <v>0</v>
      </c>
      <c r="AK36" s="80">
        <f>'Relatório final.'!I44</f>
        <v>0</v>
      </c>
      <c r="AL36" s="78">
        <f>'Relatório final.'!K44</f>
        <v>0</v>
      </c>
      <c r="AM36" s="78" t="b">
        <f t="shared" si="9"/>
        <v>0</v>
      </c>
      <c r="AN36" s="73"/>
      <c r="AO36" s="73"/>
      <c r="AP36" s="73"/>
      <c r="AQ36" s="73"/>
      <c r="AR36" s="73"/>
      <c r="AS36" s="88"/>
      <c r="AT36" s="102"/>
      <c r="AU36" s="95"/>
      <c r="AV36" s="101">
        <f>'Relatório final.'!L54</f>
        <v>0</v>
      </c>
      <c r="AW36" s="84" t="e">
        <f t="shared" si="11"/>
        <v>#N/A</v>
      </c>
      <c r="AX36" s="134">
        <f t="shared" si="15"/>
        <v>0</v>
      </c>
      <c r="AY36" s="135">
        <f>'Relatório final.'!G54</f>
        <v>0</v>
      </c>
      <c r="AZ36" s="85" t="e">
        <f t="shared" si="12"/>
        <v>#N/A</v>
      </c>
      <c r="BA36" s="86">
        <f t="shared" si="13"/>
        <v>0</v>
      </c>
      <c r="BB36" s="153"/>
    </row>
    <row r="37" spans="1:54" ht="24" customHeight="1" x14ac:dyDescent="0.25">
      <c r="A37" s="72"/>
      <c r="B37" s="73"/>
      <c r="C37" s="73"/>
      <c r="D37" s="73"/>
      <c r="E37" s="73"/>
      <c r="F37" s="73"/>
      <c r="G37" s="73"/>
      <c r="H37" s="88"/>
      <c r="I37" s="95"/>
      <c r="J37" s="95"/>
      <c r="K37" s="101">
        <f>Proposta!L62</f>
        <v>0</v>
      </c>
      <c r="L37" s="134" t="e">
        <f t="shared" si="1"/>
        <v>#N/A</v>
      </c>
      <c r="M37" s="134">
        <f t="shared" si="14"/>
        <v>0</v>
      </c>
      <c r="N37" s="140">
        <f>Proposta!G62</f>
        <v>0</v>
      </c>
      <c r="O37" s="85" t="e">
        <f t="shared" si="2"/>
        <v>#N/A</v>
      </c>
      <c r="P37" s="87">
        <f t="shared" si="3"/>
        <v>0</v>
      </c>
      <c r="Q37" s="73"/>
      <c r="R37" s="73"/>
      <c r="S37" s="73"/>
      <c r="T37" s="73"/>
      <c r="U37" s="76">
        <f>Proposta!H62</f>
        <v>0</v>
      </c>
      <c r="V37" s="95">
        <f>Proposta!J62</f>
        <v>0</v>
      </c>
      <c r="W37" s="77">
        <f>Proposta!A62</f>
        <v>0</v>
      </c>
      <c r="X37" s="78" t="b">
        <f t="shared" si="4"/>
        <v>0</v>
      </c>
      <c r="Y37" s="79">
        <f>SUM(Proposta!G62)*24</f>
        <v>0</v>
      </c>
      <c r="Z37" s="78" t="str">
        <f t="shared" si="5"/>
        <v>0</v>
      </c>
      <c r="AA37" s="80">
        <f>Proposta!I62</f>
        <v>0</v>
      </c>
      <c r="AB37" s="78">
        <f>Proposta!K62</f>
        <v>0</v>
      </c>
      <c r="AC37" s="137" t="b">
        <f t="shared" si="6"/>
        <v>0</v>
      </c>
      <c r="AD37" s="153"/>
      <c r="AE37" s="120">
        <f>'Relatório final.'!B45</f>
        <v>0</v>
      </c>
      <c r="AF37" s="76">
        <f>'Relatório final.'!J45</f>
        <v>0</v>
      </c>
      <c r="AG37" s="77">
        <f>Proposta!L63</f>
        <v>0</v>
      </c>
      <c r="AH37" s="78" t="b">
        <f t="shared" si="7"/>
        <v>0</v>
      </c>
      <c r="AI37" s="79">
        <f>'Relatório final.'!G45*24</f>
        <v>0</v>
      </c>
      <c r="AJ37" s="78" t="str">
        <f t="shared" si="8"/>
        <v>0</v>
      </c>
      <c r="AK37" s="80">
        <f>'Relatório final.'!I45</f>
        <v>0</v>
      </c>
      <c r="AL37" s="78">
        <f>'Relatório final.'!K45</f>
        <v>0</v>
      </c>
      <c r="AM37" s="78" t="b">
        <f t="shared" si="9"/>
        <v>0</v>
      </c>
      <c r="AN37" s="73"/>
      <c r="AO37" s="73"/>
      <c r="AP37" s="73"/>
      <c r="AQ37" s="73"/>
      <c r="AR37" s="73"/>
      <c r="AS37" s="88"/>
      <c r="AT37" s="102"/>
      <c r="AU37" s="95"/>
      <c r="AV37" s="101">
        <f>'Relatório final.'!L55</f>
        <v>0</v>
      </c>
      <c r="AW37" s="84" t="e">
        <f t="shared" si="11"/>
        <v>#N/A</v>
      </c>
      <c r="AX37" s="134">
        <f t="shared" si="15"/>
        <v>0</v>
      </c>
      <c r="AY37" s="135">
        <f>'Relatório final.'!G55</f>
        <v>0</v>
      </c>
      <c r="AZ37" s="85" t="e">
        <f t="shared" si="12"/>
        <v>#N/A</v>
      </c>
      <c r="BA37" s="86">
        <f t="shared" si="13"/>
        <v>0</v>
      </c>
      <c r="BB37" s="153"/>
    </row>
    <row r="38" spans="1:54" ht="24" customHeight="1" x14ac:dyDescent="0.25">
      <c r="A38" s="72"/>
      <c r="B38" s="73"/>
      <c r="C38" s="73"/>
      <c r="D38" s="73"/>
      <c r="E38" s="73"/>
      <c r="F38" s="73"/>
      <c r="G38" s="73"/>
      <c r="H38" s="88"/>
      <c r="I38" s="95"/>
      <c r="J38" s="95"/>
      <c r="K38" s="101">
        <f>Proposta!L63</f>
        <v>0</v>
      </c>
      <c r="L38" s="134" t="e">
        <f t="shared" si="1"/>
        <v>#N/A</v>
      </c>
      <c r="M38" s="134">
        <f t="shared" si="14"/>
        <v>0</v>
      </c>
      <c r="N38" s="140">
        <f>Proposta!G63</f>
        <v>0</v>
      </c>
      <c r="O38" s="85" t="e">
        <f t="shared" si="2"/>
        <v>#N/A</v>
      </c>
      <c r="P38" s="87">
        <f t="shared" si="3"/>
        <v>0</v>
      </c>
      <c r="Q38" s="73"/>
      <c r="R38" s="73"/>
      <c r="S38" s="73"/>
      <c r="T38" s="73"/>
      <c r="U38" s="76">
        <f>Proposta!H63</f>
        <v>0</v>
      </c>
      <c r="V38" s="95">
        <f>Proposta!J63</f>
        <v>0</v>
      </c>
      <c r="W38" s="77">
        <f>Proposta!A63</f>
        <v>0</v>
      </c>
      <c r="X38" s="78" t="b">
        <f t="shared" si="4"/>
        <v>0</v>
      </c>
      <c r="Y38" s="79">
        <f>SUM(Proposta!G63)*24</f>
        <v>0</v>
      </c>
      <c r="Z38" s="78" t="str">
        <f t="shared" si="5"/>
        <v>0</v>
      </c>
      <c r="AA38" s="80">
        <f>Proposta!I63</f>
        <v>0</v>
      </c>
      <c r="AB38" s="78">
        <f>Proposta!K63</f>
        <v>0</v>
      </c>
      <c r="AC38" s="137" t="b">
        <f t="shared" si="6"/>
        <v>0</v>
      </c>
      <c r="AD38" s="153"/>
      <c r="AE38" s="120">
        <f>'Relatório final.'!B46</f>
        <v>0</v>
      </c>
      <c r="AF38" s="76">
        <f>'Relatório final.'!J46</f>
        <v>0</v>
      </c>
      <c r="AG38" s="77">
        <f>Proposta!L64</f>
        <v>0</v>
      </c>
      <c r="AH38" s="78" t="b">
        <f t="shared" si="7"/>
        <v>0</v>
      </c>
      <c r="AI38" s="79">
        <f>'Relatório final.'!G46*24</f>
        <v>0</v>
      </c>
      <c r="AJ38" s="78" t="str">
        <f t="shared" si="8"/>
        <v>0</v>
      </c>
      <c r="AK38" s="80">
        <f>'Relatório final.'!I46</f>
        <v>0</v>
      </c>
      <c r="AL38" s="78">
        <f>'Relatório final.'!K46</f>
        <v>0</v>
      </c>
      <c r="AM38" s="78" t="b">
        <f t="shared" si="9"/>
        <v>0</v>
      </c>
      <c r="AN38" s="73"/>
      <c r="AO38" s="73"/>
      <c r="AP38" s="73"/>
      <c r="AQ38" s="73"/>
      <c r="AR38" s="73"/>
      <c r="AS38" s="88"/>
      <c r="AT38" s="102"/>
      <c r="AU38" s="95"/>
      <c r="AV38" s="101">
        <f>'Relatório final.'!L56</f>
        <v>0</v>
      </c>
      <c r="AW38" s="84" t="e">
        <f t="shared" si="11"/>
        <v>#N/A</v>
      </c>
      <c r="AX38" s="134">
        <f t="shared" si="15"/>
        <v>0</v>
      </c>
      <c r="AY38" s="135">
        <f>'Relatório final.'!G56</f>
        <v>0</v>
      </c>
      <c r="AZ38" s="85" t="e">
        <f t="shared" si="12"/>
        <v>#N/A</v>
      </c>
      <c r="BA38" s="86">
        <f t="shared" si="13"/>
        <v>0</v>
      </c>
      <c r="BB38" s="153"/>
    </row>
    <row r="39" spans="1:54" ht="24" customHeight="1" x14ac:dyDescent="0.25">
      <c r="A39" s="72"/>
      <c r="B39" s="73"/>
      <c r="C39" s="73"/>
      <c r="D39" s="73"/>
      <c r="E39" s="73"/>
      <c r="F39" s="73"/>
      <c r="G39" s="73"/>
      <c r="H39" s="88"/>
      <c r="I39" s="95"/>
      <c r="J39" s="95"/>
      <c r="K39" s="101">
        <f>Proposta!L64</f>
        <v>0</v>
      </c>
      <c r="L39" s="134" t="e">
        <f t="shared" si="1"/>
        <v>#N/A</v>
      </c>
      <c r="M39" s="134">
        <f t="shared" si="14"/>
        <v>0</v>
      </c>
      <c r="N39" s="140">
        <f>Proposta!G64</f>
        <v>0</v>
      </c>
      <c r="O39" s="85" t="e">
        <f t="shared" si="2"/>
        <v>#N/A</v>
      </c>
      <c r="P39" s="87">
        <f t="shared" si="3"/>
        <v>0</v>
      </c>
      <c r="Q39" s="73"/>
      <c r="R39" s="73"/>
      <c r="S39" s="73"/>
      <c r="T39" s="73"/>
      <c r="U39" s="76">
        <f>Proposta!H64</f>
        <v>0</v>
      </c>
      <c r="V39" s="95">
        <f>Proposta!J64</f>
        <v>0</v>
      </c>
      <c r="W39" s="77">
        <f>Proposta!A64</f>
        <v>0</v>
      </c>
      <c r="X39" s="78" t="b">
        <f t="shared" si="4"/>
        <v>0</v>
      </c>
      <c r="Y39" s="79">
        <f>SUM(Proposta!G64)*24</f>
        <v>0</v>
      </c>
      <c r="Z39" s="78" t="str">
        <f t="shared" si="5"/>
        <v>0</v>
      </c>
      <c r="AA39" s="80">
        <f>Proposta!I64</f>
        <v>0</v>
      </c>
      <c r="AB39" s="78">
        <f>Proposta!K64</f>
        <v>0</v>
      </c>
      <c r="AC39" s="137" t="b">
        <f t="shared" si="6"/>
        <v>0</v>
      </c>
      <c r="AD39" s="153"/>
      <c r="AE39" s="120">
        <f>'Relatório final.'!B47</f>
        <v>0</v>
      </c>
      <c r="AF39" s="76">
        <f>'Relatório final.'!J47</f>
        <v>0</v>
      </c>
      <c r="AG39" s="77">
        <f>Proposta!L65</f>
        <v>0</v>
      </c>
      <c r="AH39" s="78" t="b">
        <f t="shared" si="7"/>
        <v>0</v>
      </c>
      <c r="AI39" s="79">
        <f>'Relatório final.'!G47*24</f>
        <v>0</v>
      </c>
      <c r="AJ39" s="78" t="str">
        <f t="shared" si="8"/>
        <v>0</v>
      </c>
      <c r="AK39" s="80">
        <f>'Relatório final.'!I47</f>
        <v>0</v>
      </c>
      <c r="AL39" s="78">
        <f>'Relatório final.'!K47</f>
        <v>0</v>
      </c>
      <c r="AM39" s="78" t="b">
        <f t="shared" si="9"/>
        <v>0</v>
      </c>
      <c r="AN39" s="73"/>
      <c r="AO39" s="73"/>
      <c r="AP39" s="73"/>
      <c r="AQ39" s="73"/>
      <c r="AR39" s="73"/>
      <c r="AS39" s="88"/>
      <c r="AT39" s="102"/>
      <c r="AU39" s="95"/>
      <c r="AV39" s="101">
        <f>'Relatório final.'!L57</f>
        <v>0</v>
      </c>
      <c r="AW39" s="84" t="e">
        <f t="shared" si="11"/>
        <v>#N/A</v>
      </c>
      <c r="AX39" s="134">
        <f t="shared" si="15"/>
        <v>0</v>
      </c>
      <c r="AY39" s="135">
        <f>'Relatório final.'!G57</f>
        <v>0</v>
      </c>
      <c r="AZ39" s="85" t="e">
        <f t="shared" si="12"/>
        <v>#N/A</v>
      </c>
      <c r="BA39" s="86">
        <f t="shared" si="13"/>
        <v>0</v>
      </c>
      <c r="BB39" s="153"/>
    </row>
    <row r="40" spans="1:54" ht="24" customHeight="1" x14ac:dyDescent="0.25">
      <c r="A40" s="72"/>
      <c r="B40" s="73"/>
      <c r="C40" s="73"/>
      <c r="D40" s="73"/>
      <c r="E40" s="73"/>
      <c r="F40" s="73"/>
      <c r="G40" s="73"/>
      <c r="H40" s="88"/>
      <c r="I40" s="95"/>
      <c r="J40" s="95"/>
      <c r="K40" s="101">
        <f>Proposta!L65</f>
        <v>0</v>
      </c>
      <c r="L40" s="134" t="e">
        <f t="shared" si="1"/>
        <v>#N/A</v>
      </c>
      <c r="M40" s="134">
        <f t="shared" si="14"/>
        <v>0</v>
      </c>
      <c r="N40" s="140">
        <f>Proposta!G65</f>
        <v>0</v>
      </c>
      <c r="O40" s="85" t="e">
        <f t="shared" si="2"/>
        <v>#N/A</v>
      </c>
      <c r="P40" s="87">
        <f t="shared" si="3"/>
        <v>0</v>
      </c>
      <c r="Q40" s="73"/>
      <c r="R40" s="73"/>
      <c r="S40" s="73"/>
      <c r="T40" s="73"/>
      <c r="U40" s="76">
        <f>Proposta!H65</f>
        <v>0</v>
      </c>
      <c r="V40" s="95">
        <f>Proposta!J65</f>
        <v>0</v>
      </c>
      <c r="W40" s="77">
        <f>Proposta!A65</f>
        <v>0</v>
      </c>
      <c r="X40" s="78" t="b">
        <f t="shared" si="4"/>
        <v>0</v>
      </c>
      <c r="Y40" s="79">
        <f>SUM(Proposta!G65)*24</f>
        <v>0</v>
      </c>
      <c r="Z40" s="78" t="str">
        <f t="shared" si="5"/>
        <v>0</v>
      </c>
      <c r="AA40" s="80">
        <f>Proposta!I65</f>
        <v>0</v>
      </c>
      <c r="AB40" s="78">
        <f>Proposta!K65</f>
        <v>0</v>
      </c>
      <c r="AC40" s="137" t="b">
        <f t="shared" si="6"/>
        <v>0</v>
      </c>
      <c r="AD40" s="153"/>
      <c r="AE40" s="120">
        <f>'Relatório final.'!B48</f>
        <v>0</v>
      </c>
      <c r="AF40" s="76">
        <f>'Relatório final.'!J48</f>
        <v>0</v>
      </c>
      <c r="AG40" s="77">
        <f>Proposta!L66</f>
        <v>0</v>
      </c>
      <c r="AH40" s="78" t="b">
        <f t="shared" si="7"/>
        <v>0</v>
      </c>
      <c r="AI40" s="79">
        <f>'Relatório final.'!G48*24</f>
        <v>0</v>
      </c>
      <c r="AJ40" s="78" t="str">
        <f t="shared" si="8"/>
        <v>0</v>
      </c>
      <c r="AK40" s="80">
        <f>'Relatório final.'!I48</f>
        <v>0</v>
      </c>
      <c r="AL40" s="78">
        <f>'Relatório final.'!K48</f>
        <v>0</v>
      </c>
      <c r="AM40" s="78" t="b">
        <f t="shared" si="9"/>
        <v>0</v>
      </c>
      <c r="AN40" s="73"/>
      <c r="AO40" s="73"/>
      <c r="AP40" s="73"/>
      <c r="AQ40" s="73"/>
      <c r="AR40" s="73"/>
      <c r="AS40" s="88"/>
      <c r="AT40" s="102"/>
      <c r="AU40" s="95"/>
      <c r="AV40" s="101">
        <f>'Relatório final.'!L58</f>
        <v>0</v>
      </c>
      <c r="AW40" s="84" t="e">
        <f t="shared" si="11"/>
        <v>#N/A</v>
      </c>
      <c r="AX40" s="134">
        <f t="shared" si="15"/>
        <v>0</v>
      </c>
      <c r="AY40" s="135">
        <f>'Relatório final.'!G58</f>
        <v>0</v>
      </c>
      <c r="AZ40" s="85" t="e">
        <f t="shared" si="12"/>
        <v>#N/A</v>
      </c>
      <c r="BA40" s="86">
        <f t="shared" si="13"/>
        <v>0</v>
      </c>
      <c r="BB40" s="153"/>
    </row>
    <row r="41" spans="1:54" ht="24" customHeight="1" x14ac:dyDescent="0.25">
      <c r="A41" s="72"/>
      <c r="B41" s="73"/>
      <c r="C41" s="73"/>
      <c r="D41" s="73"/>
      <c r="E41" s="73"/>
      <c r="F41" s="73"/>
      <c r="G41" s="73"/>
      <c r="H41" s="88"/>
      <c r="I41" s="95"/>
      <c r="J41" s="95"/>
      <c r="K41" s="101">
        <f>Proposta!L66</f>
        <v>0</v>
      </c>
      <c r="L41" s="134" t="e">
        <f t="shared" si="1"/>
        <v>#N/A</v>
      </c>
      <c r="M41" s="134">
        <f t="shared" si="14"/>
        <v>0</v>
      </c>
      <c r="N41" s="140">
        <f>Proposta!G66</f>
        <v>0</v>
      </c>
      <c r="O41" s="85" t="e">
        <f t="shared" si="2"/>
        <v>#N/A</v>
      </c>
      <c r="P41" s="87">
        <f t="shared" si="3"/>
        <v>0</v>
      </c>
      <c r="Q41" s="73"/>
      <c r="R41" s="73"/>
      <c r="S41" s="73"/>
      <c r="T41" s="73"/>
      <c r="U41" s="76">
        <f>Proposta!H66</f>
        <v>0</v>
      </c>
      <c r="V41" s="95">
        <f>Proposta!J66</f>
        <v>0</v>
      </c>
      <c r="W41" s="77">
        <f>Proposta!A66</f>
        <v>0</v>
      </c>
      <c r="X41" s="78" t="b">
        <f t="shared" si="4"/>
        <v>0</v>
      </c>
      <c r="Y41" s="79">
        <f>SUM(Proposta!G66)*24</f>
        <v>0</v>
      </c>
      <c r="Z41" s="78" t="str">
        <f t="shared" si="5"/>
        <v>0</v>
      </c>
      <c r="AA41" s="80">
        <f>Proposta!I66</f>
        <v>0</v>
      </c>
      <c r="AB41" s="78">
        <f>Proposta!K66</f>
        <v>0</v>
      </c>
      <c r="AC41" s="137" t="b">
        <f t="shared" si="6"/>
        <v>0</v>
      </c>
      <c r="AD41" s="153"/>
      <c r="AE41" s="120">
        <f>'Relatório final.'!B49</f>
        <v>0</v>
      </c>
      <c r="AF41" s="76">
        <f>'Relatório final.'!J49</f>
        <v>0</v>
      </c>
      <c r="AG41" s="77">
        <f>Proposta!L67</f>
        <v>0</v>
      </c>
      <c r="AH41" s="78" t="b">
        <f t="shared" si="7"/>
        <v>0</v>
      </c>
      <c r="AI41" s="79">
        <f>'Relatório final.'!G49*24</f>
        <v>0</v>
      </c>
      <c r="AJ41" s="78" t="str">
        <f t="shared" si="8"/>
        <v>0</v>
      </c>
      <c r="AK41" s="80">
        <f>'Relatório final.'!I49</f>
        <v>0</v>
      </c>
      <c r="AL41" s="78">
        <f>'Relatório final.'!K49</f>
        <v>0</v>
      </c>
      <c r="AM41" s="78" t="b">
        <f t="shared" si="9"/>
        <v>0</v>
      </c>
      <c r="AN41" s="73"/>
      <c r="AO41" s="73"/>
      <c r="AP41" s="73"/>
      <c r="AQ41" s="73"/>
      <c r="AR41" s="73"/>
      <c r="AS41" s="88"/>
      <c r="AT41" s="102"/>
      <c r="AU41" s="95"/>
      <c r="AV41" s="101">
        <f>'Relatório final.'!L59</f>
        <v>0</v>
      </c>
      <c r="AW41" s="84" t="e">
        <f t="shared" si="11"/>
        <v>#N/A</v>
      </c>
      <c r="AX41" s="134">
        <f t="shared" si="15"/>
        <v>0</v>
      </c>
      <c r="AY41" s="135">
        <f>'Relatório final.'!G59</f>
        <v>0</v>
      </c>
      <c r="AZ41" s="85" t="e">
        <f t="shared" si="12"/>
        <v>#N/A</v>
      </c>
      <c r="BA41" s="86">
        <f t="shared" si="13"/>
        <v>0</v>
      </c>
      <c r="BB41" s="153"/>
    </row>
    <row r="42" spans="1:54" ht="24" customHeight="1" x14ac:dyDescent="0.25">
      <c r="A42" s="72"/>
      <c r="B42" s="73"/>
      <c r="C42" s="73"/>
      <c r="D42" s="73"/>
      <c r="E42" s="73"/>
      <c r="F42" s="73"/>
      <c r="G42" s="73"/>
      <c r="H42" s="88"/>
      <c r="I42" s="95"/>
      <c r="J42" s="95"/>
      <c r="K42" s="101">
        <f>Proposta!L67</f>
        <v>0</v>
      </c>
      <c r="L42" s="134" t="e">
        <f t="shared" si="1"/>
        <v>#N/A</v>
      </c>
      <c r="M42" s="134">
        <f t="shared" si="14"/>
        <v>0</v>
      </c>
      <c r="N42" s="140">
        <f>Proposta!G67</f>
        <v>0</v>
      </c>
      <c r="O42" s="85" t="e">
        <f t="shared" si="2"/>
        <v>#N/A</v>
      </c>
      <c r="P42" s="87">
        <f t="shared" si="3"/>
        <v>0</v>
      </c>
      <c r="Q42" s="73"/>
      <c r="R42" s="73"/>
      <c r="S42" s="73"/>
      <c r="T42" s="73"/>
      <c r="U42" s="76">
        <f>Proposta!H67</f>
        <v>0</v>
      </c>
      <c r="V42" s="95">
        <f>Proposta!J67</f>
        <v>0</v>
      </c>
      <c r="W42" s="77">
        <f>Proposta!A67</f>
        <v>0</v>
      </c>
      <c r="X42" s="78" t="b">
        <f t="shared" si="4"/>
        <v>0</v>
      </c>
      <c r="Y42" s="79">
        <f>SUM(Proposta!G67)*24</f>
        <v>0</v>
      </c>
      <c r="Z42" s="78" t="str">
        <f t="shared" si="5"/>
        <v>0</v>
      </c>
      <c r="AA42" s="80">
        <f>Proposta!I67</f>
        <v>0</v>
      </c>
      <c r="AB42" s="78">
        <f>Proposta!K67</f>
        <v>0</v>
      </c>
      <c r="AC42" s="137" t="b">
        <f t="shared" si="6"/>
        <v>0</v>
      </c>
      <c r="AD42" s="153"/>
      <c r="AE42" s="120">
        <f>'Relatório final.'!B50</f>
        <v>0</v>
      </c>
      <c r="AF42" s="76">
        <f>'Relatório final.'!J50</f>
        <v>0</v>
      </c>
      <c r="AG42" s="77">
        <f>Proposta!L68</f>
        <v>0</v>
      </c>
      <c r="AH42" s="78" t="b">
        <f t="shared" si="7"/>
        <v>0</v>
      </c>
      <c r="AI42" s="79">
        <f>'Relatório final.'!G50*24</f>
        <v>0</v>
      </c>
      <c r="AJ42" s="78" t="str">
        <f t="shared" si="8"/>
        <v>0</v>
      </c>
      <c r="AK42" s="80">
        <f>'Relatório final.'!I50</f>
        <v>0</v>
      </c>
      <c r="AL42" s="78">
        <f>'Relatório final.'!K50</f>
        <v>0</v>
      </c>
      <c r="AM42" s="78" t="b">
        <f t="shared" si="9"/>
        <v>0</v>
      </c>
      <c r="AN42" s="73"/>
      <c r="AO42" s="73"/>
      <c r="AP42" s="73"/>
      <c r="AQ42" s="73"/>
      <c r="AR42" s="73"/>
      <c r="AS42" s="88"/>
      <c r="AT42" s="102"/>
      <c r="AU42" s="95"/>
      <c r="AV42" s="101">
        <f>'Relatório final.'!L60</f>
        <v>0</v>
      </c>
      <c r="AW42" s="84" t="e">
        <f t="shared" si="11"/>
        <v>#N/A</v>
      </c>
      <c r="AX42" s="134">
        <f t="shared" si="15"/>
        <v>0</v>
      </c>
      <c r="AY42" s="135">
        <f>'Relatório final.'!G60</f>
        <v>0</v>
      </c>
      <c r="AZ42" s="85" t="e">
        <f t="shared" si="12"/>
        <v>#N/A</v>
      </c>
      <c r="BA42" s="86">
        <f t="shared" si="13"/>
        <v>0</v>
      </c>
      <c r="BB42" s="153"/>
    </row>
    <row r="43" spans="1:54" ht="24" customHeight="1" x14ac:dyDescent="0.25">
      <c r="A43" s="72"/>
      <c r="B43" s="73"/>
      <c r="C43" s="73"/>
      <c r="D43" s="73"/>
      <c r="E43" s="73"/>
      <c r="F43" s="73"/>
      <c r="G43" s="73"/>
      <c r="H43" s="88"/>
      <c r="I43" s="95"/>
      <c r="J43" s="95"/>
      <c r="K43" s="101">
        <f>Proposta!L68</f>
        <v>0</v>
      </c>
      <c r="L43" s="134" t="e">
        <f t="shared" si="1"/>
        <v>#N/A</v>
      </c>
      <c r="M43" s="134">
        <f t="shared" si="14"/>
        <v>0</v>
      </c>
      <c r="N43" s="140">
        <f>Proposta!G68</f>
        <v>0</v>
      </c>
      <c r="O43" s="85" t="e">
        <f t="shared" si="2"/>
        <v>#N/A</v>
      </c>
      <c r="P43" s="87">
        <f t="shared" si="3"/>
        <v>0</v>
      </c>
      <c r="Q43" s="73"/>
      <c r="R43" s="73"/>
      <c r="S43" s="73"/>
      <c r="T43" s="73"/>
      <c r="U43" s="76">
        <f>Proposta!H68</f>
        <v>0</v>
      </c>
      <c r="V43" s="95">
        <f>Proposta!J68</f>
        <v>0</v>
      </c>
      <c r="W43" s="77" t="str">
        <f>Proposta!A68</f>
        <v>Observações Gerais:</v>
      </c>
      <c r="X43" s="78" t="b">
        <f t="shared" si="4"/>
        <v>0</v>
      </c>
      <c r="Y43" s="79">
        <f>SUM(Proposta!G68)*24</f>
        <v>0</v>
      </c>
      <c r="Z43" s="78" t="str">
        <f t="shared" si="5"/>
        <v>0</v>
      </c>
      <c r="AA43" s="80">
        <f>Proposta!I68</f>
        <v>0</v>
      </c>
      <c r="AB43" s="78">
        <f>Proposta!K68</f>
        <v>0</v>
      </c>
      <c r="AC43" s="137" t="b">
        <f t="shared" si="6"/>
        <v>0</v>
      </c>
      <c r="AD43" s="153"/>
      <c r="AE43" s="120"/>
      <c r="AF43" s="76"/>
      <c r="AG43" s="77"/>
      <c r="AH43" s="78" t="b">
        <f t="shared" si="7"/>
        <v>0</v>
      </c>
      <c r="AI43" s="79"/>
      <c r="AJ43" s="78"/>
      <c r="AK43" s="80"/>
      <c r="AL43" s="78"/>
      <c r="AM43" s="96"/>
      <c r="AN43" s="73"/>
      <c r="AO43" s="73"/>
      <c r="AP43" s="73"/>
      <c r="AQ43" s="73"/>
      <c r="AR43" s="73"/>
      <c r="AS43" s="88"/>
      <c r="AT43" s="102"/>
      <c r="AU43" s="95"/>
      <c r="AV43" s="101">
        <f>'Relatório final.'!L61</f>
        <v>0</v>
      </c>
      <c r="AW43" s="84" t="e">
        <f t="shared" si="11"/>
        <v>#N/A</v>
      </c>
      <c r="AX43" s="134">
        <f t="shared" si="15"/>
        <v>0</v>
      </c>
      <c r="AY43" s="135">
        <f>'Relatório final.'!G61</f>
        <v>0</v>
      </c>
      <c r="AZ43" s="85" t="e">
        <f t="shared" si="12"/>
        <v>#N/A</v>
      </c>
      <c r="BA43" s="86">
        <f t="shared" si="13"/>
        <v>0</v>
      </c>
      <c r="BB43" s="153"/>
    </row>
    <row r="44" spans="1:54" ht="29.25" customHeight="1" thickBot="1" x14ac:dyDescent="0.3">
      <c r="A44" s="72"/>
      <c r="B44" s="73"/>
      <c r="C44" s="73"/>
      <c r="D44" s="73"/>
      <c r="E44" s="73"/>
      <c r="F44" s="73"/>
      <c r="G44" s="73"/>
      <c r="H44" s="88"/>
      <c r="I44" s="95"/>
      <c r="J44" s="95"/>
      <c r="K44" s="101">
        <f>Proposta!L69</f>
        <v>0</v>
      </c>
      <c r="L44" s="134" t="e">
        <f t="shared" si="1"/>
        <v>#N/A</v>
      </c>
      <c r="M44" s="134">
        <f t="shared" si="14"/>
        <v>0</v>
      </c>
      <c r="N44" s="140">
        <f>Proposta!G69</f>
        <v>0</v>
      </c>
      <c r="O44" s="85" t="e">
        <f t="shared" si="2"/>
        <v>#N/A</v>
      </c>
      <c r="P44" s="87">
        <f t="shared" si="3"/>
        <v>0</v>
      </c>
      <c r="Q44" s="73"/>
      <c r="R44" s="73"/>
      <c r="S44" s="73"/>
      <c r="T44" s="73"/>
      <c r="U44" s="76">
        <f>Proposta!H69</f>
        <v>0</v>
      </c>
      <c r="V44" s="95">
        <f>Proposta!J69</f>
        <v>0</v>
      </c>
      <c r="W44" s="77">
        <f>Proposta!A69</f>
        <v>0</v>
      </c>
      <c r="X44" s="78" t="b">
        <f t="shared" si="4"/>
        <v>0</v>
      </c>
      <c r="Y44" s="79">
        <f>SUM(Proposta!G69)*24</f>
        <v>0</v>
      </c>
      <c r="Z44" s="78" t="str">
        <f t="shared" si="5"/>
        <v>0</v>
      </c>
      <c r="AA44" s="80">
        <f>Proposta!I69</f>
        <v>0</v>
      </c>
      <c r="AB44" s="78">
        <f>Proposta!K69</f>
        <v>0</v>
      </c>
      <c r="AC44" s="137" t="b">
        <f t="shared" si="6"/>
        <v>0</v>
      </c>
      <c r="AD44" s="153"/>
      <c r="AE44" s="120">
        <f>'Relatório final.'!B51</f>
        <v>0</v>
      </c>
      <c r="AF44" s="76">
        <f>'Relatório final.'!J51</f>
        <v>0</v>
      </c>
      <c r="AG44" s="77">
        <f>Proposta!L69</f>
        <v>0</v>
      </c>
      <c r="AH44" s="78" t="b">
        <f t="shared" si="7"/>
        <v>0</v>
      </c>
      <c r="AI44" s="79">
        <f>'Relatório final.'!G51*24</f>
        <v>0</v>
      </c>
      <c r="AJ44" s="78" t="str">
        <f t="shared" si="8"/>
        <v>0</v>
      </c>
      <c r="AK44" s="80">
        <f>'Relatório final.'!I51</f>
        <v>0</v>
      </c>
      <c r="AL44" s="78">
        <f>'Relatório final.'!K51</f>
        <v>0</v>
      </c>
      <c r="AM44" s="96" t="b">
        <f t="shared" si="9"/>
        <v>0</v>
      </c>
      <c r="AN44" s="73"/>
      <c r="AO44" s="73"/>
      <c r="AP44" s="73"/>
      <c r="AQ44" s="73"/>
      <c r="AR44" s="73"/>
      <c r="AS44" s="88"/>
      <c r="AT44" s="102"/>
      <c r="AU44" s="95"/>
      <c r="AV44" s="101">
        <f>'Relatório final.'!L62</f>
        <v>0</v>
      </c>
      <c r="AW44" s="84" t="e">
        <f t="shared" si="11"/>
        <v>#N/A</v>
      </c>
      <c r="AX44" s="134">
        <f t="shared" si="15"/>
        <v>0</v>
      </c>
      <c r="AY44" s="135">
        <f>'Relatório final.'!G62</f>
        <v>0</v>
      </c>
      <c r="AZ44" s="85" t="e">
        <f t="shared" si="12"/>
        <v>#N/A</v>
      </c>
      <c r="BA44" s="86">
        <f t="shared" si="13"/>
        <v>0</v>
      </c>
      <c r="BB44" s="153"/>
    </row>
    <row r="45" spans="1:54" ht="34.5" customHeight="1" thickBot="1" x14ac:dyDescent="0.3">
      <c r="A45" s="72"/>
      <c r="B45" s="73"/>
      <c r="C45" s="73"/>
      <c r="D45" s="73"/>
      <c r="E45" s="73"/>
      <c r="F45" s="73"/>
      <c r="G45" s="73"/>
      <c r="H45" s="88"/>
      <c r="I45" s="95"/>
      <c r="J45" s="95"/>
      <c r="K45" s="101">
        <f>Proposta!L70</f>
        <v>0</v>
      </c>
      <c r="L45" s="134" t="e">
        <f t="shared" si="1"/>
        <v>#N/A</v>
      </c>
      <c r="M45" s="134">
        <f t="shared" si="14"/>
        <v>0</v>
      </c>
      <c r="N45" s="140">
        <f>Proposta!G70</f>
        <v>0</v>
      </c>
      <c r="O45" s="85" t="e">
        <f t="shared" si="2"/>
        <v>#N/A</v>
      </c>
      <c r="P45" s="87">
        <f t="shared" si="3"/>
        <v>0</v>
      </c>
      <c r="Q45" s="73"/>
      <c r="R45" s="73"/>
      <c r="S45" s="73"/>
      <c r="T45" s="73"/>
      <c r="U45" s="97"/>
      <c r="V45" s="98"/>
      <c r="W45" s="98"/>
      <c r="X45" s="99"/>
      <c r="Y45" s="185" t="s">
        <v>79</v>
      </c>
      <c r="Z45" s="186">
        <f>SUM(Z4:Z44)</f>
        <v>0</v>
      </c>
      <c r="AA45" s="100"/>
      <c r="AB45" s="99"/>
      <c r="AC45" s="184">
        <f>SUM(AC4:AC44)</f>
        <v>0</v>
      </c>
      <c r="AD45" s="153"/>
      <c r="AE45" s="97"/>
      <c r="AF45" s="98"/>
      <c r="AG45" s="98"/>
      <c r="AH45" s="99"/>
      <c r="AI45" s="185" t="s">
        <v>79</v>
      </c>
      <c r="AJ45" s="186">
        <f>SUM(AJ4:AJ44)</f>
        <v>0</v>
      </c>
      <c r="AK45" s="100"/>
      <c r="AL45" s="99"/>
      <c r="AM45" s="184">
        <f>SUM(AM4:AM44)</f>
        <v>0</v>
      </c>
      <c r="AN45" s="73"/>
      <c r="AO45" s="73"/>
      <c r="AP45" s="73"/>
      <c r="AQ45" s="73"/>
      <c r="AR45" s="73"/>
      <c r="AS45" s="88"/>
      <c r="AT45" s="102"/>
      <c r="AU45" s="95"/>
      <c r="AV45" s="101">
        <f>'Relatório final.'!L63</f>
        <v>0</v>
      </c>
      <c r="AW45" s="84" t="e">
        <f t="shared" si="11"/>
        <v>#N/A</v>
      </c>
      <c r="AX45" s="134">
        <f t="shared" si="15"/>
        <v>0</v>
      </c>
      <c r="AY45" s="135">
        <f>'Relatório final.'!G63</f>
        <v>0</v>
      </c>
      <c r="AZ45" s="85" t="e">
        <f t="shared" si="12"/>
        <v>#N/A</v>
      </c>
      <c r="BA45" s="86">
        <f t="shared" si="13"/>
        <v>0</v>
      </c>
      <c r="BB45" s="153"/>
    </row>
    <row r="46" spans="1:54" ht="24" customHeight="1" thickBot="1" x14ac:dyDescent="0.3">
      <c r="A46" s="72"/>
      <c r="B46" s="73"/>
      <c r="C46" s="73"/>
      <c r="D46" s="73"/>
      <c r="E46" s="73"/>
      <c r="F46" s="73"/>
      <c r="G46" s="73"/>
      <c r="H46" s="92"/>
      <c r="I46" s="106"/>
      <c r="J46" s="106"/>
      <c r="K46" s="101">
        <f>Proposta!L71</f>
        <v>0</v>
      </c>
      <c r="L46" s="134" t="e">
        <f t="shared" si="1"/>
        <v>#N/A</v>
      </c>
      <c r="M46" s="134">
        <f t="shared" si="14"/>
        <v>0</v>
      </c>
      <c r="N46" s="140">
        <f>Proposta!G71</f>
        <v>0</v>
      </c>
      <c r="O46" s="85" t="e">
        <f t="shared" si="2"/>
        <v>#N/A</v>
      </c>
      <c r="P46" s="87">
        <f t="shared" si="3"/>
        <v>0</v>
      </c>
      <c r="Q46" s="73"/>
      <c r="R46" s="73"/>
      <c r="S46" s="73"/>
      <c r="T46" s="73"/>
      <c r="U46" s="73"/>
      <c r="V46" s="73"/>
      <c r="W46" s="73"/>
      <c r="X46" s="103"/>
      <c r="Y46" s="104"/>
      <c r="Z46" s="103"/>
      <c r="AA46" s="105"/>
      <c r="AB46" s="103"/>
      <c r="AC46" s="110"/>
      <c r="AD46" s="153"/>
      <c r="AE46" s="72"/>
      <c r="AF46" s="73"/>
      <c r="AG46" s="73"/>
      <c r="AH46" s="103"/>
      <c r="AI46" s="104"/>
      <c r="AJ46" s="103"/>
      <c r="AK46" s="105"/>
      <c r="AL46" s="103"/>
      <c r="AM46" s="73"/>
      <c r="AN46" s="73"/>
      <c r="AO46" s="73"/>
      <c r="AP46" s="73"/>
      <c r="AQ46" s="73"/>
      <c r="AR46" s="73"/>
      <c r="AS46" s="92"/>
      <c r="AT46" s="106"/>
      <c r="AU46" s="106"/>
      <c r="AV46" s="101">
        <f>'Relatório final.'!L64</f>
        <v>0</v>
      </c>
      <c r="AW46" s="84" t="e">
        <f t="shared" si="11"/>
        <v>#N/A</v>
      </c>
      <c r="AX46" s="134">
        <f t="shared" si="15"/>
        <v>0</v>
      </c>
      <c r="AY46" s="135">
        <f>'Relatório final.'!G64</f>
        <v>0</v>
      </c>
      <c r="AZ46" s="85" t="e">
        <f t="shared" si="12"/>
        <v>#N/A</v>
      </c>
      <c r="BA46" s="86">
        <f t="shared" si="13"/>
        <v>0</v>
      </c>
      <c r="BB46" s="153"/>
    </row>
    <row r="47" spans="1:54" ht="29.25" customHeight="1" thickBot="1" x14ac:dyDescent="0.3">
      <c r="A47" s="72"/>
      <c r="B47" s="73"/>
      <c r="C47" s="73"/>
      <c r="D47" s="73"/>
      <c r="E47" s="73"/>
      <c r="F47" s="73"/>
      <c r="G47" s="73"/>
      <c r="H47" s="303" t="s">
        <v>169</v>
      </c>
      <c r="I47" s="304"/>
      <c r="J47" s="304"/>
      <c r="K47" s="304"/>
      <c r="L47" s="304"/>
      <c r="M47" s="304"/>
      <c r="N47" s="304"/>
      <c r="O47" s="305">
        <f>SUM(P4:P46)</f>
        <v>0</v>
      </c>
      <c r="P47" s="306"/>
      <c r="Q47" s="73"/>
      <c r="R47" s="73"/>
      <c r="S47" s="73"/>
      <c r="T47" s="73"/>
      <c r="U47" s="73"/>
      <c r="V47" s="73"/>
      <c r="W47" s="73"/>
      <c r="X47" s="180" t="s">
        <v>80</v>
      </c>
      <c r="Y47" s="183">
        <f>Proposta!I70</f>
        <v>0</v>
      </c>
      <c r="Z47" s="180" t="s">
        <v>81</v>
      </c>
      <c r="AA47" s="177">
        <f>SUM(Y47*20%)</f>
        <v>0</v>
      </c>
      <c r="AB47" s="177" t="s">
        <v>82</v>
      </c>
      <c r="AC47" s="178">
        <f>SUM(AA47+Y47)</f>
        <v>0</v>
      </c>
      <c r="AD47" s="153"/>
      <c r="AE47" s="72"/>
      <c r="AF47" s="73"/>
      <c r="AG47" s="73"/>
      <c r="AH47" s="180" t="s">
        <v>80</v>
      </c>
      <c r="AI47" s="183">
        <f>'Relatório final.'!I52</f>
        <v>0</v>
      </c>
      <c r="AJ47" s="180" t="s">
        <v>81</v>
      </c>
      <c r="AK47" s="177">
        <f>SUM(AI47*20%)</f>
        <v>0</v>
      </c>
      <c r="AL47" s="177" t="s">
        <v>82</v>
      </c>
      <c r="AM47" s="178">
        <f>SUM(AK47+AI47)</f>
        <v>0</v>
      </c>
      <c r="AN47" s="73"/>
      <c r="AO47" s="73"/>
      <c r="AP47" s="73"/>
      <c r="AQ47" s="73"/>
      <c r="AR47" s="73"/>
      <c r="AS47" s="303" t="s">
        <v>169</v>
      </c>
      <c r="AT47" s="304"/>
      <c r="AU47" s="304"/>
      <c r="AV47" s="304"/>
      <c r="AW47" s="304"/>
      <c r="AX47" s="304"/>
      <c r="AY47" s="304"/>
      <c r="AZ47" s="305">
        <f>SUM(BA4:BA46)</f>
        <v>0</v>
      </c>
      <c r="BA47" s="306"/>
      <c r="BB47" s="153"/>
    </row>
    <row r="48" spans="1:54" ht="24" customHeight="1" thickBot="1" x14ac:dyDescent="0.3">
      <c r="A48" s="72"/>
      <c r="B48" s="73"/>
      <c r="C48" s="73"/>
      <c r="D48" s="73"/>
      <c r="E48" s="73"/>
      <c r="F48" s="73"/>
      <c r="G48" s="73"/>
      <c r="H48" s="292" t="s">
        <v>169</v>
      </c>
      <c r="I48" s="293"/>
      <c r="J48" s="293"/>
      <c r="K48" s="293"/>
      <c r="L48" s="293"/>
      <c r="M48" s="293"/>
      <c r="N48" s="293"/>
      <c r="O48" s="175"/>
      <c r="P48" s="176">
        <f>O47</f>
        <v>0</v>
      </c>
      <c r="Q48" s="73"/>
      <c r="R48" s="73"/>
      <c r="S48" s="73"/>
      <c r="T48" s="73"/>
      <c r="U48" s="73"/>
      <c r="V48" s="73"/>
      <c r="W48" s="73"/>
      <c r="X48" s="107"/>
      <c r="Y48" s="108"/>
      <c r="Z48" s="107"/>
      <c r="AA48" s="109"/>
      <c r="AB48" s="103"/>
      <c r="AC48" s="110"/>
      <c r="AD48" s="153"/>
      <c r="AE48" s="72"/>
      <c r="AF48" s="73"/>
      <c r="AG48" s="73"/>
      <c r="AH48" s="107"/>
      <c r="AI48" s="108"/>
      <c r="AJ48" s="107"/>
      <c r="AK48" s="109"/>
      <c r="AL48" s="103"/>
      <c r="AM48" s="73"/>
      <c r="AN48" s="73"/>
      <c r="AO48" s="73"/>
      <c r="AP48" s="73"/>
      <c r="AQ48" s="73"/>
      <c r="AR48" s="73"/>
      <c r="AS48" s="292" t="s">
        <v>169</v>
      </c>
      <c r="AT48" s="293"/>
      <c r="AU48" s="293"/>
      <c r="AV48" s="293"/>
      <c r="AW48" s="293"/>
      <c r="AX48" s="293"/>
      <c r="AY48" s="293"/>
      <c r="AZ48" s="175"/>
      <c r="BA48" s="176">
        <f>AZ47</f>
        <v>0</v>
      </c>
      <c r="BB48" s="153"/>
    </row>
    <row r="49" spans="1:54" ht="38.25" customHeight="1" thickBot="1" x14ac:dyDescent="0.3">
      <c r="A49" s="72"/>
      <c r="B49" s="73"/>
      <c r="C49" s="73"/>
      <c r="D49" s="73"/>
      <c r="E49" s="73"/>
      <c r="F49" s="73"/>
      <c r="G49" s="73"/>
      <c r="H49" s="144"/>
      <c r="I49" s="73"/>
      <c r="J49" s="73"/>
      <c r="K49" s="73"/>
      <c r="L49" s="145"/>
      <c r="M49" s="145"/>
      <c r="N49" s="145"/>
      <c r="O49" s="73"/>
      <c r="P49" s="73"/>
      <c r="Q49" s="73"/>
      <c r="R49" s="73"/>
      <c r="S49" s="73"/>
      <c r="T49" s="73"/>
      <c r="U49" s="73"/>
      <c r="V49" s="73"/>
      <c r="W49" s="73"/>
      <c r="X49" s="107"/>
      <c r="Y49" s="108"/>
      <c r="Z49" s="107"/>
      <c r="AA49" s="109"/>
      <c r="AB49" s="181" t="s">
        <v>83</v>
      </c>
      <c r="AC49" s="179">
        <f>Y47+Z45</f>
        <v>0</v>
      </c>
      <c r="AD49" s="153"/>
      <c r="AE49" s="72"/>
      <c r="AF49" s="73"/>
      <c r="AG49" s="73"/>
      <c r="AH49" s="107"/>
      <c r="AI49" s="108"/>
      <c r="AJ49" s="107"/>
      <c r="AK49" s="109"/>
      <c r="AL49" s="181" t="s">
        <v>83</v>
      </c>
      <c r="AM49" s="179">
        <f>SUM(AJ45)</f>
        <v>0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145"/>
      <c r="AY49" s="145"/>
      <c r="AZ49" s="73"/>
      <c r="BA49" s="110"/>
      <c r="BB49" s="153"/>
    </row>
    <row r="50" spans="1:54" ht="38.25" customHeight="1" thickBot="1" x14ac:dyDescent="0.3">
      <c r="A50" s="72"/>
      <c r="B50" s="73"/>
      <c r="C50" s="73"/>
      <c r="D50" s="73"/>
      <c r="E50" s="73"/>
      <c r="F50" s="73"/>
      <c r="G50" s="73"/>
      <c r="H50" s="144"/>
      <c r="I50" s="73"/>
      <c r="J50" s="73"/>
      <c r="K50" s="73"/>
      <c r="L50" s="145"/>
      <c r="M50" s="145"/>
      <c r="N50" s="145"/>
      <c r="O50" s="73"/>
      <c r="P50" s="73"/>
      <c r="Q50" s="73"/>
      <c r="R50" s="73"/>
      <c r="S50" s="73"/>
      <c r="T50" s="73"/>
      <c r="U50" s="73"/>
      <c r="V50" s="73"/>
      <c r="W50" s="73"/>
      <c r="X50" s="103"/>
      <c r="Y50" s="104"/>
      <c r="Z50" s="103"/>
      <c r="AA50" s="105"/>
      <c r="AB50" s="181" t="s">
        <v>84</v>
      </c>
      <c r="AC50" s="179">
        <f>AC45+AA47</f>
        <v>0</v>
      </c>
      <c r="AD50" s="153"/>
      <c r="AE50" s="72"/>
      <c r="AF50" s="73"/>
      <c r="AG50" s="73"/>
      <c r="AH50" s="103"/>
      <c r="AI50" s="104"/>
      <c r="AJ50" s="103"/>
      <c r="AK50" s="105"/>
      <c r="AL50" s="181" t="s">
        <v>84</v>
      </c>
      <c r="AM50" s="179">
        <f>AM45+AK47</f>
        <v>0</v>
      </c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145"/>
      <c r="AY50" s="145"/>
      <c r="AZ50" s="73"/>
      <c r="BA50" s="110"/>
      <c r="BB50" s="153"/>
    </row>
    <row r="51" spans="1:54" ht="36" customHeight="1" thickBot="1" x14ac:dyDescent="0.3">
      <c r="A51" s="111"/>
      <c r="B51" s="112"/>
      <c r="C51" s="112"/>
      <c r="D51" s="112"/>
      <c r="E51" s="112"/>
      <c r="F51" s="112"/>
      <c r="G51" s="112"/>
      <c r="H51" s="146"/>
      <c r="I51" s="112"/>
      <c r="J51" s="112"/>
      <c r="K51" s="112"/>
      <c r="L51" s="147"/>
      <c r="M51" s="147"/>
      <c r="N51" s="147"/>
      <c r="O51" s="112"/>
      <c r="P51" s="112"/>
      <c r="Q51" s="112"/>
      <c r="R51" s="112"/>
      <c r="S51" s="112"/>
      <c r="T51" s="112"/>
      <c r="U51" s="112"/>
      <c r="V51" s="112"/>
      <c r="W51" s="112"/>
      <c r="X51" s="113"/>
      <c r="Y51" s="114"/>
      <c r="Z51" s="113"/>
      <c r="AA51" s="115"/>
      <c r="AB51" s="182" t="s">
        <v>85</v>
      </c>
      <c r="AC51" s="179">
        <f>SUM(AC50+AC49)</f>
        <v>0</v>
      </c>
      <c r="AD51" s="153"/>
      <c r="AE51" s="111"/>
      <c r="AF51" s="112"/>
      <c r="AG51" s="112"/>
      <c r="AH51" s="113"/>
      <c r="AI51" s="114"/>
      <c r="AJ51" s="113"/>
      <c r="AK51" s="115"/>
      <c r="AL51" s="182" t="s">
        <v>85</v>
      </c>
      <c r="AM51" s="179">
        <f>SUM(AM50+AM49)</f>
        <v>0</v>
      </c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47"/>
      <c r="AY51" s="147"/>
      <c r="AZ51" s="112"/>
      <c r="BA51" s="116"/>
      <c r="BB51" s="153"/>
    </row>
    <row r="52" spans="1:54" ht="24" customHeight="1" x14ac:dyDescent="0.25">
      <c r="A52" s="153"/>
      <c r="B52" s="153"/>
      <c r="C52" s="153"/>
      <c r="D52" s="153"/>
      <c r="E52" s="153"/>
      <c r="F52" s="153"/>
      <c r="G52" s="153"/>
      <c r="H52" s="155"/>
      <c r="I52" s="153"/>
      <c r="J52" s="153"/>
      <c r="K52" s="153"/>
      <c r="L52" s="156"/>
      <c r="M52" s="156"/>
      <c r="N52" s="156"/>
      <c r="O52" s="153"/>
      <c r="P52" s="153"/>
      <c r="Q52" s="153"/>
      <c r="R52" s="153"/>
      <c r="S52" s="153"/>
      <c r="T52" s="153"/>
      <c r="U52" s="157"/>
      <c r="V52" s="157"/>
      <c r="W52" s="157"/>
      <c r="X52" s="158"/>
      <c r="Y52" s="159"/>
      <c r="Z52" s="158"/>
      <c r="AA52" s="160"/>
      <c r="AB52" s="158"/>
      <c r="AC52" s="153"/>
      <c r="AD52" s="153"/>
      <c r="AE52" s="157"/>
      <c r="AF52" s="157"/>
      <c r="AG52" s="157"/>
      <c r="AH52" s="158"/>
      <c r="AI52" s="159"/>
      <c r="AJ52" s="158"/>
      <c r="AK52" s="160"/>
      <c r="AL52" s="158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6"/>
      <c r="AY52" s="156"/>
      <c r="AZ52" s="153"/>
      <c r="BA52" s="153"/>
      <c r="BB52" s="153"/>
    </row>
    <row r="53" spans="1:54" ht="24" customHeight="1" x14ac:dyDescent="0.25">
      <c r="A53" s="153"/>
      <c r="B53" s="153"/>
      <c r="C53" s="153"/>
      <c r="D53" s="153"/>
      <c r="E53" s="153"/>
      <c r="F53" s="153"/>
      <c r="G53" s="153"/>
      <c r="H53" s="155"/>
      <c r="I53" s="153"/>
      <c r="J53" s="153"/>
      <c r="K53" s="153"/>
      <c r="L53" s="156"/>
      <c r="M53" s="156"/>
      <c r="N53" s="156"/>
      <c r="O53" s="153"/>
      <c r="P53" s="153"/>
      <c r="Q53" s="153"/>
      <c r="R53" s="153"/>
      <c r="S53" s="153"/>
      <c r="T53" s="153"/>
      <c r="U53" s="157"/>
      <c r="V53" s="157"/>
      <c r="W53" s="157"/>
      <c r="X53" s="158"/>
      <c r="Y53" s="159"/>
      <c r="Z53" s="158"/>
      <c r="AA53" s="160"/>
      <c r="AB53" s="158"/>
      <c r="AC53" s="153"/>
      <c r="AD53" s="153"/>
      <c r="AE53" s="157"/>
      <c r="AF53" s="157"/>
      <c r="AG53" s="157"/>
      <c r="AH53" s="158"/>
      <c r="AI53" s="159"/>
      <c r="AJ53" s="158"/>
      <c r="AK53" s="160"/>
      <c r="AL53" s="158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6"/>
      <c r="AY53" s="156"/>
      <c r="AZ53" s="153"/>
      <c r="BA53" s="153"/>
      <c r="BB53" s="153"/>
    </row>
    <row r="54" spans="1:54" ht="24" customHeight="1" x14ac:dyDescent="0.25">
      <c r="U54" s="3"/>
      <c r="V54" s="3"/>
      <c r="W54" s="3"/>
      <c r="X54" s="4"/>
      <c r="Y54" s="5"/>
      <c r="Z54" s="4"/>
      <c r="AA54" s="7"/>
      <c r="AB54" s="4"/>
      <c r="AE54" s="3"/>
      <c r="AF54" s="3"/>
      <c r="AG54" s="3"/>
      <c r="AH54" s="4"/>
      <c r="AI54" s="5"/>
      <c r="AJ54" s="4"/>
      <c r="AK54" s="7"/>
      <c r="AL54" s="4"/>
    </row>
    <row r="55" spans="1:54" ht="24" customHeight="1" x14ac:dyDescent="0.25">
      <c r="U55" s="3"/>
      <c r="V55" s="3"/>
      <c r="W55" s="3"/>
      <c r="X55" s="4"/>
      <c r="Y55" s="5"/>
      <c r="Z55" s="4"/>
      <c r="AA55" s="7"/>
      <c r="AB55" s="4"/>
      <c r="AE55" s="3"/>
      <c r="AF55" s="3"/>
      <c r="AG55" s="3"/>
      <c r="AH55" s="4"/>
      <c r="AI55" s="5"/>
      <c r="AJ55" s="4"/>
      <c r="AK55" s="7"/>
      <c r="AL55" s="4"/>
    </row>
    <row r="56" spans="1:54" ht="24" customHeight="1" x14ac:dyDescent="0.25">
      <c r="U56" s="3"/>
      <c r="V56" s="3"/>
      <c r="W56" s="3"/>
      <c r="X56" s="4"/>
      <c r="Y56" s="5"/>
      <c r="Z56" s="4"/>
      <c r="AA56" s="7"/>
      <c r="AB56" s="4"/>
      <c r="AE56" s="3"/>
      <c r="AF56" s="3"/>
      <c r="AG56" s="3"/>
      <c r="AH56" s="4"/>
      <c r="AI56" s="5"/>
      <c r="AJ56" s="4"/>
      <c r="AK56" s="7"/>
      <c r="AL56" s="4"/>
    </row>
    <row r="57" spans="1:54" ht="24" customHeight="1" x14ac:dyDescent="0.25">
      <c r="U57" s="3"/>
      <c r="V57" s="3"/>
      <c r="W57" s="3"/>
      <c r="X57" s="4"/>
      <c r="Y57" s="5"/>
      <c r="Z57" s="4"/>
      <c r="AA57" s="7"/>
      <c r="AB57" s="4"/>
      <c r="AE57" s="3"/>
      <c r="AF57" s="3"/>
      <c r="AG57" s="3"/>
      <c r="AH57" s="4"/>
      <c r="AI57" s="5"/>
      <c r="AJ57" s="4"/>
      <c r="AK57" s="7"/>
      <c r="AL57" s="4"/>
    </row>
    <row r="58" spans="1:54" ht="24" customHeight="1" x14ac:dyDescent="0.25">
      <c r="U58" s="3"/>
      <c r="V58" s="3"/>
      <c r="W58" s="3"/>
      <c r="X58" s="4"/>
      <c r="Y58" s="5"/>
      <c r="Z58" s="4"/>
      <c r="AA58" s="7"/>
      <c r="AB58" s="4"/>
      <c r="AE58" s="3"/>
      <c r="AF58" s="3"/>
      <c r="AG58" s="3"/>
      <c r="AH58" s="4"/>
      <c r="AI58" s="5"/>
      <c r="AJ58" s="4"/>
      <c r="AK58" s="7"/>
      <c r="AL58" s="4"/>
    </row>
    <row r="59" spans="1:54" ht="24" customHeight="1" x14ac:dyDescent="0.25">
      <c r="U59" s="3"/>
      <c r="V59" s="3"/>
      <c r="W59" s="3"/>
      <c r="X59" s="4"/>
      <c r="Y59" s="5"/>
      <c r="Z59" s="4"/>
      <c r="AA59" s="7"/>
      <c r="AB59" s="4"/>
      <c r="AE59" s="3"/>
      <c r="AF59" s="3"/>
      <c r="AG59" s="3"/>
      <c r="AH59" s="4"/>
      <c r="AI59" s="5"/>
      <c r="AJ59" s="4"/>
      <c r="AK59" s="7"/>
      <c r="AL59" s="4"/>
    </row>
    <row r="60" spans="1:54" ht="24" customHeight="1" x14ac:dyDescent="0.25">
      <c r="U60" s="3"/>
      <c r="V60" s="3"/>
      <c r="W60" s="3"/>
      <c r="X60" s="4"/>
      <c r="Y60" s="5"/>
      <c r="Z60" s="4"/>
      <c r="AA60" s="7"/>
      <c r="AB60" s="4"/>
      <c r="AE60" s="3"/>
      <c r="AF60" s="3"/>
      <c r="AG60" s="3"/>
      <c r="AH60" s="4"/>
      <c r="AI60" s="5"/>
      <c r="AJ60" s="4"/>
      <c r="AK60" s="7"/>
      <c r="AL60" s="4"/>
    </row>
    <row r="61" spans="1:54" ht="24" customHeight="1" x14ac:dyDescent="0.25">
      <c r="U61" s="3"/>
      <c r="V61" s="3"/>
      <c r="W61" s="3"/>
      <c r="X61" s="4"/>
      <c r="Y61" s="5"/>
      <c r="Z61" s="4"/>
      <c r="AA61" s="7"/>
      <c r="AB61" s="4"/>
      <c r="AE61" s="3"/>
      <c r="AF61" s="3"/>
      <c r="AG61" s="3"/>
      <c r="AH61" s="4"/>
      <c r="AI61" s="5"/>
      <c r="AJ61" s="4"/>
      <c r="AK61" s="7"/>
      <c r="AL61" s="4"/>
    </row>
    <row r="62" spans="1:54" ht="24" customHeight="1" x14ac:dyDescent="0.25">
      <c r="U62" s="3"/>
      <c r="V62" s="3"/>
      <c r="W62" s="3"/>
      <c r="X62" s="4"/>
      <c r="Y62" s="5"/>
      <c r="Z62" s="4"/>
      <c r="AA62" s="7"/>
      <c r="AB62" s="4"/>
      <c r="AE62" s="3"/>
      <c r="AF62" s="3"/>
      <c r="AG62" s="3"/>
      <c r="AH62" s="4"/>
      <c r="AI62" s="5"/>
      <c r="AJ62" s="4"/>
      <c r="AK62" s="7"/>
      <c r="AL62" s="4"/>
    </row>
    <row r="63" spans="1:54" ht="24" customHeight="1" x14ac:dyDescent="0.25">
      <c r="U63" s="3"/>
      <c r="V63" s="3"/>
      <c r="W63" s="3"/>
      <c r="X63" s="4"/>
      <c r="Y63" s="5"/>
      <c r="Z63" s="4"/>
      <c r="AA63" s="7"/>
      <c r="AB63" s="4"/>
      <c r="AE63" s="3"/>
      <c r="AF63" s="3"/>
      <c r="AG63" s="3"/>
      <c r="AH63" s="4"/>
      <c r="AI63" s="5"/>
      <c r="AJ63" s="4"/>
      <c r="AK63" s="7"/>
      <c r="AL63" s="4"/>
    </row>
    <row r="64" spans="1:54" ht="24" customHeight="1" x14ac:dyDescent="0.25">
      <c r="U64" s="3"/>
      <c r="V64" s="3"/>
      <c r="W64" s="3"/>
      <c r="X64" s="4"/>
      <c r="Y64" s="5"/>
      <c r="Z64" s="4"/>
      <c r="AA64" s="7"/>
      <c r="AB64" s="4"/>
      <c r="AE64" s="3"/>
      <c r="AF64" s="3"/>
      <c r="AG64" s="3"/>
      <c r="AH64" s="4"/>
      <c r="AI64" s="5"/>
      <c r="AJ64" s="4"/>
      <c r="AK64" s="7"/>
      <c r="AL64" s="4"/>
    </row>
    <row r="65" spans="21:38" ht="24" customHeight="1" x14ac:dyDescent="0.25">
      <c r="U65" s="3"/>
      <c r="V65" s="3"/>
      <c r="W65" s="3"/>
      <c r="X65" s="4"/>
      <c r="Y65" s="5"/>
      <c r="Z65" s="4"/>
      <c r="AA65" s="7"/>
      <c r="AB65" s="4"/>
      <c r="AE65" s="3"/>
      <c r="AF65" s="3"/>
      <c r="AG65" s="3"/>
      <c r="AH65" s="4"/>
      <c r="AI65" s="5"/>
      <c r="AJ65" s="4"/>
      <c r="AK65" s="7"/>
      <c r="AL65" s="4"/>
    </row>
    <row r="66" spans="21:38" ht="24" customHeight="1" x14ac:dyDescent="0.25">
      <c r="U66" s="3"/>
      <c r="V66" s="3"/>
      <c r="W66" s="3"/>
      <c r="X66" s="4"/>
      <c r="Y66" s="5"/>
      <c r="Z66" s="4"/>
      <c r="AA66" s="7"/>
      <c r="AB66" s="4"/>
      <c r="AE66" s="3"/>
      <c r="AF66" s="3"/>
      <c r="AG66" s="3"/>
      <c r="AH66" s="4"/>
      <c r="AI66" s="5"/>
      <c r="AJ66" s="4"/>
      <c r="AK66" s="7"/>
      <c r="AL66" s="4"/>
    </row>
    <row r="67" spans="21:38" ht="24" customHeight="1" x14ac:dyDescent="0.25">
      <c r="U67" s="3"/>
      <c r="V67" s="3"/>
      <c r="W67" s="3"/>
      <c r="X67" s="4"/>
      <c r="Y67" s="5"/>
      <c r="Z67" s="4"/>
      <c r="AA67" s="7"/>
      <c r="AB67" s="4"/>
      <c r="AE67" s="3"/>
      <c r="AF67" s="3"/>
      <c r="AG67" s="3"/>
      <c r="AH67" s="4"/>
      <c r="AI67" s="5"/>
      <c r="AJ67" s="4"/>
      <c r="AK67" s="7"/>
      <c r="AL67" s="4"/>
    </row>
    <row r="68" spans="21:38" ht="24" customHeight="1" x14ac:dyDescent="0.25">
      <c r="U68" s="3"/>
      <c r="V68" s="3"/>
      <c r="W68" s="3"/>
      <c r="X68" s="4"/>
      <c r="Y68" s="5"/>
      <c r="Z68" s="4"/>
      <c r="AA68" s="7"/>
      <c r="AB68" s="4"/>
      <c r="AE68" s="3"/>
      <c r="AF68" s="3"/>
      <c r="AG68" s="3"/>
      <c r="AH68" s="4"/>
      <c r="AI68" s="5"/>
      <c r="AJ68" s="4"/>
      <c r="AK68" s="7"/>
      <c r="AL68" s="4"/>
    </row>
    <row r="69" spans="21:38" ht="24" customHeight="1" x14ac:dyDescent="0.25">
      <c r="U69" s="3"/>
      <c r="V69" s="3"/>
      <c r="W69" s="3"/>
      <c r="X69" s="4"/>
      <c r="Y69" s="5"/>
      <c r="Z69" s="4"/>
      <c r="AA69" s="7"/>
      <c r="AB69" s="4"/>
      <c r="AE69" s="3"/>
      <c r="AF69" s="3"/>
      <c r="AG69" s="3"/>
      <c r="AH69" s="4"/>
      <c r="AI69" s="5"/>
      <c r="AJ69" s="4"/>
      <c r="AK69" s="7"/>
      <c r="AL69" s="4"/>
    </row>
    <row r="70" spans="21:38" ht="24" customHeight="1" x14ac:dyDescent="0.25">
      <c r="U70" s="3"/>
      <c r="V70" s="3"/>
      <c r="W70" s="3"/>
      <c r="X70" s="4"/>
      <c r="Y70" s="5"/>
      <c r="Z70" s="4"/>
      <c r="AA70" s="7"/>
      <c r="AB70" s="4"/>
      <c r="AE70" s="3"/>
      <c r="AF70" s="3"/>
      <c r="AG70" s="3"/>
      <c r="AH70" s="4"/>
      <c r="AI70" s="5"/>
      <c r="AJ70" s="4"/>
      <c r="AK70" s="7"/>
      <c r="AL70" s="4"/>
    </row>
    <row r="71" spans="21:38" ht="24" customHeight="1" x14ac:dyDescent="0.25">
      <c r="U71" s="3"/>
      <c r="V71" s="3"/>
      <c r="W71" s="3"/>
      <c r="X71" s="4"/>
      <c r="Y71" s="5"/>
      <c r="Z71" s="4"/>
      <c r="AA71" s="7"/>
      <c r="AB71" s="4"/>
      <c r="AE71" s="3"/>
      <c r="AF71" s="3"/>
      <c r="AG71" s="3"/>
      <c r="AH71" s="4"/>
      <c r="AI71" s="5"/>
      <c r="AJ71" s="4"/>
      <c r="AK71" s="7"/>
      <c r="AL71" s="4"/>
    </row>
    <row r="72" spans="21:38" ht="24" customHeight="1" x14ac:dyDescent="0.25">
      <c r="U72" s="3"/>
      <c r="V72" s="3"/>
      <c r="W72" s="3"/>
      <c r="X72" s="4"/>
      <c r="Y72" s="5"/>
      <c r="Z72" s="4"/>
      <c r="AA72" s="7"/>
      <c r="AB72" s="4"/>
      <c r="AE72" s="3"/>
      <c r="AF72" s="3"/>
      <c r="AG72" s="3"/>
      <c r="AH72" s="4"/>
      <c r="AI72" s="5"/>
      <c r="AJ72" s="4"/>
      <c r="AK72" s="7"/>
      <c r="AL72" s="4"/>
    </row>
    <row r="73" spans="21:38" ht="24" customHeight="1" x14ac:dyDescent="0.25">
      <c r="U73" s="3"/>
      <c r="V73" s="3"/>
      <c r="W73" s="3"/>
      <c r="X73" s="4"/>
      <c r="Y73" s="5"/>
      <c r="Z73" s="4"/>
      <c r="AA73" s="7"/>
      <c r="AB73" s="4"/>
      <c r="AE73" s="3"/>
      <c r="AF73" s="3"/>
      <c r="AG73" s="3"/>
      <c r="AH73" s="4"/>
      <c r="AI73" s="5"/>
      <c r="AJ73" s="4"/>
      <c r="AK73" s="7"/>
      <c r="AL73" s="4"/>
    </row>
    <row r="74" spans="21:38" ht="24" customHeight="1" x14ac:dyDescent="0.25">
      <c r="U74" s="3"/>
      <c r="V74" s="3"/>
      <c r="W74" s="3"/>
      <c r="X74" s="4"/>
      <c r="Y74" s="5"/>
      <c r="Z74" s="4"/>
      <c r="AA74" s="7"/>
      <c r="AB74" s="4"/>
      <c r="AE74" s="3"/>
      <c r="AF74" s="3"/>
      <c r="AG74" s="3"/>
      <c r="AH74" s="4"/>
      <c r="AI74" s="5"/>
      <c r="AJ74" s="4"/>
      <c r="AK74" s="7"/>
      <c r="AL74" s="4"/>
    </row>
    <row r="75" spans="21:38" ht="24" customHeight="1" x14ac:dyDescent="0.25">
      <c r="U75" s="3"/>
      <c r="V75" s="3"/>
      <c r="W75" s="3"/>
      <c r="X75" s="4"/>
      <c r="Y75" s="5"/>
      <c r="Z75" s="4"/>
      <c r="AA75" s="7"/>
      <c r="AB75" s="4"/>
      <c r="AE75" s="3"/>
      <c r="AF75" s="3"/>
      <c r="AG75" s="3"/>
      <c r="AH75" s="4"/>
      <c r="AI75" s="5"/>
      <c r="AJ75" s="4"/>
      <c r="AK75" s="7"/>
      <c r="AL75" s="4"/>
    </row>
    <row r="76" spans="21:38" ht="24" customHeight="1" x14ac:dyDescent="0.25">
      <c r="U76" s="3"/>
      <c r="V76" s="3"/>
      <c r="W76" s="3"/>
      <c r="X76" s="4"/>
      <c r="Y76" s="5"/>
      <c r="Z76" s="4"/>
      <c r="AA76" s="7"/>
      <c r="AB76" s="4"/>
      <c r="AE76" s="3"/>
      <c r="AF76" s="3"/>
      <c r="AG76" s="3"/>
      <c r="AH76" s="4"/>
      <c r="AI76" s="5"/>
      <c r="AJ76" s="4"/>
      <c r="AK76" s="7"/>
      <c r="AL76" s="4"/>
    </row>
    <row r="77" spans="21:38" ht="24" customHeight="1" x14ac:dyDescent="0.25">
      <c r="U77" s="3"/>
      <c r="V77" s="3"/>
      <c r="W77" s="3"/>
      <c r="X77" s="4"/>
      <c r="Y77" s="5"/>
      <c r="Z77" s="4"/>
      <c r="AA77" s="7"/>
      <c r="AB77" s="4"/>
      <c r="AE77" s="3"/>
      <c r="AF77" s="3"/>
      <c r="AG77" s="3"/>
      <c r="AH77" s="4"/>
      <c r="AI77" s="5"/>
      <c r="AJ77" s="4"/>
      <c r="AK77" s="7"/>
      <c r="AL77" s="4"/>
    </row>
    <row r="78" spans="21:38" ht="24" customHeight="1" x14ac:dyDescent="0.25">
      <c r="U78" s="3"/>
      <c r="V78" s="3"/>
      <c r="W78" s="3"/>
      <c r="X78" s="4"/>
      <c r="Y78" s="5"/>
      <c r="Z78" s="4"/>
      <c r="AA78" s="7"/>
      <c r="AB78" s="4"/>
      <c r="AE78" s="3"/>
      <c r="AF78" s="3"/>
      <c r="AG78" s="3"/>
      <c r="AH78" s="4"/>
      <c r="AI78" s="5"/>
      <c r="AJ78" s="4"/>
      <c r="AK78" s="7"/>
      <c r="AL78" s="4"/>
    </row>
    <row r="79" spans="21:38" ht="24" customHeight="1" x14ac:dyDescent="0.25">
      <c r="U79" s="3"/>
      <c r="V79" s="3"/>
      <c r="W79" s="3"/>
      <c r="X79" s="4"/>
      <c r="Y79" s="5"/>
      <c r="Z79" s="4"/>
      <c r="AA79" s="7"/>
      <c r="AB79" s="4"/>
      <c r="AE79" s="3"/>
      <c r="AF79" s="3"/>
      <c r="AG79" s="3"/>
      <c r="AH79" s="4"/>
      <c r="AI79" s="5"/>
      <c r="AJ79" s="4"/>
      <c r="AK79" s="7"/>
      <c r="AL79" s="4"/>
    </row>
    <row r="80" spans="21:38" ht="24" customHeight="1" x14ac:dyDescent="0.25">
      <c r="U80" s="3"/>
      <c r="V80" s="3"/>
      <c r="W80" s="3"/>
      <c r="X80" s="4"/>
      <c r="Y80" s="5"/>
      <c r="Z80" s="4"/>
      <c r="AA80" s="7"/>
      <c r="AB80" s="4"/>
      <c r="AE80" s="3"/>
      <c r="AF80" s="3"/>
      <c r="AG80" s="3"/>
      <c r="AH80" s="4"/>
      <c r="AI80" s="5"/>
      <c r="AJ80" s="4"/>
      <c r="AK80" s="7"/>
      <c r="AL80" s="4"/>
    </row>
    <row r="81" spans="21:38" ht="24" customHeight="1" x14ac:dyDescent="0.25">
      <c r="U81" s="3"/>
      <c r="V81" s="3"/>
      <c r="W81" s="3"/>
      <c r="X81" s="4"/>
      <c r="Y81" s="5"/>
      <c r="Z81" s="4"/>
      <c r="AA81" s="7"/>
      <c r="AB81" s="4"/>
      <c r="AE81" s="3"/>
      <c r="AF81" s="3"/>
      <c r="AG81" s="3"/>
      <c r="AH81" s="4"/>
      <c r="AI81" s="5"/>
      <c r="AJ81" s="4"/>
      <c r="AK81" s="7"/>
      <c r="AL81" s="4"/>
    </row>
    <row r="82" spans="21:38" ht="24" customHeight="1" x14ac:dyDescent="0.25">
      <c r="U82" s="3"/>
      <c r="V82" s="3"/>
      <c r="W82" s="3"/>
      <c r="X82" s="4"/>
      <c r="Y82" s="5"/>
      <c r="Z82" s="4"/>
      <c r="AA82" s="7"/>
      <c r="AB82" s="4"/>
      <c r="AE82" s="3"/>
      <c r="AF82" s="3"/>
      <c r="AG82" s="3"/>
      <c r="AH82" s="4"/>
      <c r="AI82" s="5"/>
      <c r="AJ82" s="4"/>
      <c r="AK82" s="7"/>
      <c r="AL82" s="4"/>
    </row>
    <row r="83" spans="21:38" ht="24" customHeight="1" x14ac:dyDescent="0.25">
      <c r="U83" s="3"/>
      <c r="V83" s="3"/>
      <c r="W83" s="3"/>
      <c r="X83" s="4"/>
      <c r="Y83" s="5"/>
      <c r="Z83" s="4"/>
      <c r="AA83" s="7"/>
      <c r="AB83" s="4"/>
      <c r="AE83" s="3"/>
      <c r="AF83" s="3"/>
      <c r="AG83" s="3"/>
      <c r="AH83" s="4"/>
      <c r="AI83" s="5"/>
      <c r="AJ83" s="4"/>
      <c r="AK83" s="7"/>
      <c r="AL83" s="4"/>
    </row>
    <row r="84" spans="21:38" ht="24" customHeight="1" x14ac:dyDescent="0.25">
      <c r="U84" s="3"/>
      <c r="V84" s="3"/>
      <c r="W84" s="3"/>
      <c r="X84" s="4"/>
      <c r="Y84" s="5"/>
      <c r="Z84" s="4"/>
      <c r="AA84" s="7"/>
      <c r="AB84" s="4"/>
      <c r="AE84" s="3"/>
      <c r="AF84" s="3"/>
      <c r="AG84" s="3"/>
      <c r="AH84" s="4"/>
      <c r="AI84" s="5"/>
      <c r="AJ84" s="4"/>
      <c r="AK84" s="7"/>
      <c r="AL84" s="4"/>
    </row>
    <row r="85" spans="21:38" ht="24" customHeight="1" x14ac:dyDescent="0.25">
      <c r="U85" s="3"/>
      <c r="V85" s="3"/>
      <c r="W85" s="3"/>
      <c r="X85" s="4"/>
      <c r="Y85" s="5"/>
      <c r="Z85" s="4"/>
      <c r="AA85" s="7"/>
      <c r="AB85" s="4"/>
      <c r="AE85" s="3"/>
      <c r="AF85" s="3"/>
      <c r="AG85" s="3"/>
      <c r="AH85" s="4"/>
      <c r="AI85" s="5"/>
      <c r="AJ85" s="4"/>
      <c r="AK85" s="7"/>
      <c r="AL85" s="4"/>
    </row>
    <row r="86" spans="21:38" ht="24" customHeight="1" x14ac:dyDescent="0.25">
      <c r="U86" s="3"/>
      <c r="V86" s="3"/>
      <c r="W86" s="3"/>
      <c r="X86" s="4"/>
      <c r="Y86" s="5"/>
      <c r="Z86" s="4"/>
      <c r="AA86" s="7"/>
      <c r="AB86" s="4"/>
      <c r="AE86" s="3"/>
      <c r="AF86" s="3"/>
      <c r="AG86" s="3"/>
      <c r="AH86" s="4"/>
      <c r="AI86" s="5"/>
      <c r="AJ86" s="4"/>
      <c r="AK86" s="7"/>
      <c r="AL86" s="4"/>
    </row>
    <row r="87" spans="21:38" ht="24" customHeight="1" x14ac:dyDescent="0.25">
      <c r="U87" s="3"/>
      <c r="V87" s="3"/>
      <c r="W87" s="3"/>
      <c r="X87" s="4"/>
      <c r="Y87" s="5"/>
      <c r="Z87" s="4"/>
      <c r="AA87" s="7"/>
      <c r="AB87" s="4"/>
      <c r="AE87" s="3"/>
      <c r="AF87" s="3"/>
      <c r="AG87" s="3"/>
      <c r="AH87" s="4"/>
      <c r="AI87" s="5"/>
      <c r="AJ87" s="4"/>
      <c r="AK87" s="7"/>
      <c r="AL87" s="4"/>
    </row>
    <row r="88" spans="21:38" ht="24" customHeight="1" x14ac:dyDescent="0.25">
      <c r="U88" s="3"/>
      <c r="V88" s="3"/>
      <c r="W88" s="3"/>
      <c r="X88" s="4"/>
      <c r="Y88" s="5"/>
      <c r="Z88" s="4"/>
      <c r="AA88" s="7"/>
      <c r="AB88" s="4"/>
      <c r="AE88" s="3"/>
      <c r="AF88" s="3"/>
      <c r="AG88" s="3"/>
      <c r="AH88" s="4"/>
      <c r="AI88" s="5"/>
      <c r="AJ88" s="4"/>
      <c r="AK88" s="7"/>
      <c r="AL88" s="4"/>
    </row>
    <row r="89" spans="21:38" ht="24" customHeight="1" x14ac:dyDescent="0.25">
      <c r="U89" s="3"/>
      <c r="V89" s="3"/>
      <c r="W89" s="3"/>
      <c r="X89" s="4"/>
      <c r="Y89" s="5"/>
      <c r="Z89" s="4"/>
      <c r="AA89" s="7"/>
      <c r="AB89" s="4"/>
      <c r="AE89" s="3"/>
      <c r="AF89" s="3"/>
      <c r="AG89" s="3"/>
      <c r="AH89" s="4"/>
      <c r="AI89" s="5"/>
      <c r="AJ89" s="4"/>
      <c r="AK89" s="7"/>
      <c r="AL89" s="4"/>
    </row>
    <row r="90" spans="21:38" ht="24" customHeight="1" x14ac:dyDescent="0.25">
      <c r="U90" s="3"/>
      <c r="V90" s="3"/>
      <c r="W90" s="3"/>
      <c r="X90" s="4"/>
      <c r="Y90" s="5"/>
      <c r="Z90" s="4"/>
      <c r="AA90" s="7"/>
      <c r="AB90" s="4"/>
      <c r="AE90" s="3"/>
      <c r="AF90" s="3"/>
      <c r="AG90" s="3"/>
      <c r="AH90" s="4"/>
      <c r="AI90" s="5"/>
      <c r="AJ90" s="4"/>
      <c r="AK90" s="7"/>
      <c r="AL90" s="4"/>
    </row>
    <row r="91" spans="21:38" ht="24" customHeight="1" x14ac:dyDescent="0.25">
      <c r="U91" s="3"/>
      <c r="V91" s="3"/>
      <c r="W91" s="3"/>
      <c r="X91" s="4"/>
      <c r="Y91" s="5"/>
      <c r="Z91" s="4"/>
      <c r="AA91" s="7"/>
      <c r="AB91" s="4"/>
      <c r="AE91" s="3"/>
      <c r="AF91" s="3"/>
      <c r="AG91" s="3"/>
      <c r="AH91" s="4"/>
      <c r="AI91" s="5"/>
      <c r="AJ91" s="4"/>
      <c r="AK91" s="7"/>
      <c r="AL91" s="4"/>
    </row>
    <row r="92" spans="21:38" ht="24" customHeight="1" x14ac:dyDescent="0.25">
      <c r="U92" s="3"/>
      <c r="V92" s="3"/>
      <c r="W92" s="3"/>
      <c r="X92" s="4"/>
      <c r="Y92" s="5"/>
      <c r="Z92" s="4"/>
      <c r="AA92" s="7"/>
      <c r="AB92" s="4"/>
      <c r="AE92" s="3"/>
      <c r="AF92" s="3"/>
      <c r="AG92" s="3"/>
      <c r="AH92" s="4"/>
      <c r="AI92" s="5"/>
      <c r="AJ92" s="4"/>
      <c r="AK92" s="7"/>
      <c r="AL92" s="4"/>
    </row>
    <row r="93" spans="21:38" ht="24" customHeight="1" x14ac:dyDescent="0.25">
      <c r="U93" s="3"/>
      <c r="V93" s="3"/>
      <c r="W93" s="3"/>
      <c r="X93" s="4"/>
      <c r="Y93" s="5"/>
      <c r="Z93" s="4"/>
      <c r="AA93" s="7"/>
      <c r="AB93" s="4"/>
      <c r="AE93" s="3"/>
      <c r="AF93" s="3"/>
      <c r="AG93" s="3"/>
      <c r="AH93" s="4"/>
      <c r="AI93" s="5"/>
      <c r="AJ93" s="4"/>
      <c r="AK93" s="7"/>
      <c r="AL93" s="4"/>
    </row>
    <row r="94" spans="21:38" ht="24" customHeight="1" x14ac:dyDescent="0.25">
      <c r="U94" s="3"/>
      <c r="V94" s="3"/>
      <c r="W94" s="3"/>
      <c r="X94" s="4"/>
      <c r="Y94" s="5"/>
      <c r="Z94" s="4"/>
      <c r="AA94" s="7"/>
      <c r="AB94" s="4"/>
      <c r="AE94" s="3"/>
      <c r="AF94" s="3"/>
      <c r="AG94" s="3"/>
      <c r="AH94" s="4"/>
      <c r="AI94" s="5"/>
      <c r="AJ94" s="4"/>
      <c r="AK94" s="7"/>
      <c r="AL94" s="4"/>
    </row>
    <row r="95" spans="21:38" ht="24" customHeight="1" x14ac:dyDescent="0.25">
      <c r="U95" s="3"/>
      <c r="V95" s="3"/>
      <c r="W95" s="3"/>
      <c r="X95" s="4"/>
      <c r="Y95" s="5"/>
      <c r="Z95" s="4"/>
      <c r="AA95" s="7"/>
      <c r="AB95" s="4"/>
      <c r="AE95" s="3"/>
      <c r="AF95" s="3"/>
      <c r="AG95" s="3"/>
      <c r="AH95" s="4"/>
      <c r="AI95" s="5"/>
      <c r="AJ95" s="4"/>
      <c r="AK95" s="7"/>
      <c r="AL95" s="4"/>
    </row>
    <row r="96" spans="21:38" ht="24" customHeight="1" x14ac:dyDescent="0.25">
      <c r="U96" s="3"/>
      <c r="V96" s="3"/>
      <c r="W96" s="3"/>
      <c r="X96" s="4"/>
      <c r="Y96" s="5"/>
      <c r="Z96" s="4"/>
      <c r="AA96" s="7"/>
      <c r="AB96" s="4"/>
      <c r="AE96" s="3"/>
      <c r="AF96" s="3"/>
      <c r="AG96" s="3"/>
      <c r="AH96" s="4"/>
      <c r="AI96" s="5"/>
      <c r="AJ96" s="4"/>
      <c r="AK96" s="7"/>
      <c r="AL96" s="4"/>
    </row>
    <row r="97" spans="21:38" ht="24" customHeight="1" x14ac:dyDescent="0.25">
      <c r="U97" s="3"/>
      <c r="V97" s="3"/>
      <c r="W97" s="3"/>
      <c r="X97" s="4"/>
      <c r="Y97" s="5"/>
      <c r="Z97" s="4"/>
      <c r="AA97" s="7"/>
      <c r="AB97" s="4"/>
      <c r="AE97" s="3"/>
      <c r="AF97" s="3"/>
      <c r="AG97" s="3"/>
      <c r="AH97" s="4"/>
      <c r="AI97" s="5"/>
      <c r="AJ97" s="4"/>
      <c r="AK97" s="7"/>
      <c r="AL97" s="4"/>
    </row>
    <row r="98" spans="21:38" ht="24" customHeight="1" x14ac:dyDescent="0.25">
      <c r="U98" s="3"/>
      <c r="V98" s="3"/>
      <c r="W98" s="3"/>
      <c r="X98" s="4"/>
      <c r="Y98" s="5"/>
      <c r="Z98" s="4"/>
      <c r="AA98" s="7"/>
      <c r="AB98" s="4"/>
      <c r="AE98" s="3"/>
      <c r="AF98" s="3"/>
      <c r="AG98" s="3"/>
      <c r="AH98" s="4"/>
      <c r="AI98" s="5"/>
      <c r="AJ98" s="4"/>
      <c r="AK98" s="7"/>
      <c r="AL98" s="4"/>
    </row>
    <row r="99" spans="21:38" ht="24" customHeight="1" x14ac:dyDescent="0.25">
      <c r="U99" s="3"/>
      <c r="V99" s="3"/>
      <c r="W99" s="3"/>
      <c r="X99" s="4"/>
      <c r="Y99" s="5"/>
      <c r="Z99" s="4"/>
      <c r="AA99" s="7"/>
      <c r="AB99" s="4"/>
      <c r="AE99" s="3"/>
      <c r="AF99" s="3"/>
      <c r="AG99" s="3"/>
      <c r="AH99" s="4"/>
      <c r="AI99" s="5"/>
      <c r="AJ99" s="4"/>
      <c r="AK99" s="7"/>
      <c r="AL99" s="4"/>
    </row>
    <row r="100" spans="21:38" ht="24" customHeight="1" x14ac:dyDescent="0.25">
      <c r="U100" s="3"/>
      <c r="V100" s="3"/>
      <c r="W100" s="3"/>
      <c r="X100" s="4"/>
      <c r="Y100" s="5"/>
      <c r="Z100" s="4"/>
      <c r="AA100" s="7"/>
      <c r="AB100" s="4"/>
      <c r="AE100" s="3"/>
      <c r="AF100" s="3"/>
      <c r="AG100" s="3"/>
      <c r="AH100" s="4"/>
      <c r="AI100" s="5"/>
      <c r="AJ100" s="4"/>
      <c r="AK100" s="7"/>
      <c r="AL100" s="4"/>
    </row>
    <row r="101" spans="21:38" ht="24" customHeight="1" x14ac:dyDescent="0.25">
      <c r="U101" s="3"/>
      <c r="V101" s="3"/>
      <c r="W101" s="3"/>
      <c r="X101" s="4"/>
      <c r="Y101" s="5"/>
      <c r="Z101" s="4"/>
      <c r="AA101" s="7"/>
      <c r="AB101" s="4"/>
      <c r="AE101" s="3"/>
      <c r="AF101" s="3"/>
      <c r="AG101" s="3"/>
      <c r="AH101" s="4"/>
      <c r="AI101" s="5"/>
      <c r="AJ101" s="4"/>
      <c r="AK101" s="7"/>
      <c r="AL101" s="4"/>
    </row>
    <row r="102" spans="21:38" ht="24" customHeight="1" x14ac:dyDescent="0.25">
      <c r="U102" s="3"/>
      <c r="V102" s="3"/>
      <c r="W102" s="3"/>
      <c r="X102" s="4"/>
      <c r="Y102" s="5"/>
      <c r="Z102" s="4"/>
      <c r="AA102" s="7"/>
      <c r="AB102" s="4"/>
      <c r="AE102" s="3"/>
      <c r="AF102" s="3"/>
      <c r="AG102" s="3"/>
      <c r="AH102" s="4"/>
      <c r="AI102" s="5"/>
      <c r="AJ102" s="4"/>
      <c r="AK102" s="7"/>
      <c r="AL102" s="4"/>
    </row>
    <row r="103" spans="21:38" ht="24" customHeight="1" x14ac:dyDescent="0.25">
      <c r="U103" s="3"/>
      <c r="V103" s="3"/>
      <c r="W103" s="3"/>
      <c r="X103" s="4"/>
      <c r="Y103" s="5"/>
      <c r="Z103" s="4"/>
      <c r="AA103" s="7"/>
      <c r="AB103" s="4"/>
      <c r="AE103" s="3"/>
      <c r="AF103" s="3"/>
      <c r="AG103" s="3"/>
      <c r="AH103" s="4"/>
      <c r="AI103" s="5"/>
      <c r="AJ103" s="4"/>
      <c r="AK103" s="7"/>
      <c r="AL103" s="4"/>
    </row>
    <row r="104" spans="21:38" ht="24" customHeight="1" x14ac:dyDescent="0.25">
      <c r="U104" s="3"/>
      <c r="V104" s="3"/>
      <c r="W104" s="3"/>
      <c r="X104" s="4"/>
      <c r="Y104" s="5"/>
      <c r="Z104" s="4"/>
      <c r="AA104" s="7"/>
      <c r="AB104" s="4"/>
      <c r="AE104" s="3"/>
      <c r="AF104" s="3"/>
      <c r="AG104" s="3"/>
      <c r="AH104" s="4"/>
      <c r="AI104" s="5"/>
      <c r="AJ104" s="4"/>
      <c r="AK104" s="7"/>
      <c r="AL104" s="4"/>
    </row>
    <row r="105" spans="21:38" ht="24" customHeight="1" x14ac:dyDescent="0.25">
      <c r="U105" s="3"/>
      <c r="V105" s="3"/>
      <c r="W105" s="3"/>
      <c r="X105" s="4"/>
      <c r="Y105" s="5"/>
      <c r="Z105" s="4"/>
      <c r="AA105" s="7"/>
      <c r="AB105" s="4"/>
      <c r="AE105" s="3"/>
      <c r="AF105" s="3"/>
      <c r="AG105" s="3"/>
      <c r="AH105" s="4"/>
      <c r="AI105" s="5"/>
      <c r="AJ105" s="4"/>
      <c r="AK105" s="7"/>
      <c r="AL105" s="4"/>
    </row>
    <row r="106" spans="21:38" ht="24" customHeight="1" x14ac:dyDescent="0.25">
      <c r="U106" s="3"/>
      <c r="V106" s="3"/>
      <c r="W106" s="3"/>
      <c r="X106" s="4"/>
      <c r="Y106" s="5"/>
      <c r="Z106" s="4"/>
      <c r="AA106" s="7"/>
      <c r="AB106" s="4"/>
      <c r="AE106" s="3"/>
      <c r="AF106" s="3"/>
      <c r="AG106" s="3"/>
      <c r="AH106" s="4"/>
      <c r="AI106" s="5"/>
      <c r="AJ106" s="4"/>
      <c r="AK106" s="7"/>
      <c r="AL106" s="4"/>
    </row>
    <row r="107" spans="21:38" ht="24" customHeight="1" x14ac:dyDescent="0.25">
      <c r="U107" s="3"/>
      <c r="V107" s="3"/>
      <c r="W107" s="3"/>
      <c r="X107" s="4"/>
      <c r="Y107" s="5"/>
      <c r="Z107" s="4"/>
      <c r="AA107" s="7"/>
      <c r="AB107" s="4"/>
      <c r="AE107" s="3"/>
      <c r="AF107" s="3"/>
      <c r="AG107" s="3"/>
      <c r="AH107" s="4"/>
      <c r="AI107" s="5"/>
      <c r="AJ107" s="4"/>
      <c r="AK107" s="7"/>
      <c r="AL107" s="4"/>
    </row>
    <row r="108" spans="21:38" ht="24" customHeight="1" x14ac:dyDescent="0.25">
      <c r="U108" s="3"/>
      <c r="V108" s="3"/>
      <c r="W108" s="3"/>
      <c r="X108" s="4"/>
      <c r="Y108" s="5"/>
      <c r="Z108" s="4"/>
      <c r="AA108" s="7"/>
      <c r="AB108" s="4"/>
      <c r="AE108" s="3"/>
      <c r="AF108" s="3"/>
      <c r="AG108" s="3"/>
      <c r="AH108" s="4"/>
      <c r="AI108" s="5"/>
      <c r="AJ108" s="4"/>
      <c r="AK108" s="7"/>
      <c r="AL108" s="4"/>
    </row>
    <row r="109" spans="21:38" ht="24" customHeight="1" x14ac:dyDescent="0.25">
      <c r="U109" s="3"/>
      <c r="V109" s="3"/>
      <c r="W109" s="3"/>
      <c r="X109" s="4"/>
      <c r="Y109" s="5"/>
      <c r="Z109" s="4"/>
      <c r="AA109" s="7"/>
      <c r="AB109" s="4"/>
      <c r="AE109" s="3"/>
      <c r="AF109" s="3"/>
      <c r="AG109" s="3"/>
      <c r="AH109" s="4"/>
      <c r="AI109" s="5"/>
      <c r="AJ109" s="4"/>
      <c r="AK109" s="7"/>
      <c r="AL109" s="4"/>
    </row>
    <row r="110" spans="21:38" ht="24" customHeight="1" x14ac:dyDescent="0.25">
      <c r="U110" s="3"/>
      <c r="V110" s="3"/>
      <c r="W110" s="3"/>
      <c r="X110" s="4"/>
      <c r="Y110" s="5"/>
      <c r="Z110" s="4"/>
      <c r="AA110" s="7"/>
      <c r="AB110" s="4"/>
      <c r="AE110" s="3"/>
      <c r="AF110" s="3"/>
      <c r="AG110" s="3"/>
      <c r="AH110" s="4"/>
      <c r="AI110" s="5"/>
      <c r="AJ110" s="4"/>
      <c r="AK110" s="7"/>
      <c r="AL110" s="4"/>
    </row>
    <row r="111" spans="21:38" ht="24" customHeight="1" x14ac:dyDescent="0.25">
      <c r="U111" s="3"/>
      <c r="V111" s="3"/>
      <c r="W111" s="3"/>
      <c r="X111" s="4"/>
      <c r="Y111" s="5"/>
      <c r="Z111" s="4"/>
      <c r="AA111" s="7"/>
      <c r="AB111" s="4"/>
      <c r="AE111" s="3"/>
      <c r="AF111" s="3"/>
      <c r="AG111" s="3"/>
      <c r="AH111" s="4"/>
      <c r="AI111" s="5"/>
      <c r="AJ111" s="4"/>
      <c r="AK111" s="7"/>
      <c r="AL111" s="4"/>
    </row>
    <row r="112" spans="21:38" ht="24" customHeight="1" x14ac:dyDescent="0.25">
      <c r="U112" s="3"/>
      <c r="V112" s="3"/>
      <c r="W112" s="3"/>
      <c r="X112" s="4"/>
      <c r="Y112" s="5"/>
      <c r="Z112" s="4"/>
      <c r="AA112" s="7"/>
      <c r="AB112" s="4"/>
      <c r="AE112" s="3"/>
      <c r="AF112" s="3"/>
      <c r="AG112" s="3"/>
      <c r="AH112" s="4"/>
      <c r="AI112" s="5"/>
      <c r="AJ112" s="4"/>
      <c r="AK112" s="7"/>
      <c r="AL112" s="4"/>
    </row>
    <row r="113" spans="21:38" ht="24" customHeight="1" x14ac:dyDescent="0.25">
      <c r="U113" s="3"/>
      <c r="V113" s="3"/>
      <c r="W113" s="3"/>
      <c r="X113" s="4"/>
      <c r="Y113" s="5"/>
      <c r="Z113" s="4"/>
      <c r="AA113" s="7"/>
      <c r="AB113" s="4"/>
      <c r="AE113" s="3"/>
      <c r="AF113" s="3"/>
      <c r="AG113" s="3"/>
      <c r="AH113" s="4"/>
      <c r="AI113" s="5"/>
      <c r="AJ113" s="4"/>
      <c r="AK113" s="7"/>
      <c r="AL113" s="4"/>
    </row>
    <row r="114" spans="21:38" ht="24" customHeight="1" x14ac:dyDescent="0.25">
      <c r="U114" s="3"/>
      <c r="V114" s="3"/>
      <c r="W114" s="3"/>
      <c r="X114" s="4"/>
      <c r="Y114" s="5"/>
      <c r="Z114" s="4"/>
      <c r="AA114" s="7"/>
      <c r="AB114" s="4"/>
      <c r="AE114" s="3"/>
      <c r="AF114" s="3"/>
      <c r="AG114" s="3"/>
      <c r="AH114" s="4"/>
      <c r="AI114" s="5"/>
      <c r="AJ114" s="4"/>
      <c r="AK114" s="7"/>
      <c r="AL114" s="4"/>
    </row>
    <row r="115" spans="21:38" ht="24" customHeight="1" x14ac:dyDescent="0.25">
      <c r="U115" s="3"/>
      <c r="V115" s="3"/>
      <c r="W115" s="3"/>
      <c r="X115" s="4"/>
      <c r="Y115" s="5"/>
      <c r="Z115" s="4"/>
      <c r="AA115" s="7"/>
      <c r="AB115" s="4"/>
      <c r="AE115" s="3"/>
      <c r="AF115" s="3"/>
      <c r="AG115" s="3"/>
      <c r="AH115" s="4"/>
      <c r="AI115" s="5"/>
      <c r="AJ115" s="4"/>
      <c r="AK115" s="7"/>
      <c r="AL115" s="4"/>
    </row>
    <row r="116" spans="21:38" ht="24" customHeight="1" x14ac:dyDescent="0.25">
      <c r="U116" s="3"/>
      <c r="V116" s="3"/>
      <c r="W116" s="3"/>
      <c r="X116" s="4"/>
      <c r="Y116" s="5"/>
      <c r="Z116" s="4"/>
      <c r="AA116" s="7"/>
      <c r="AB116" s="4"/>
      <c r="AE116" s="3"/>
      <c r="AF116" s="3"/>
      <c r="AG116" s="3"/>
      <c r="AH116" s="4"/>
      <c r="AI116" s="5"/>
      <c r="AJ116" s="4"/>
      <c r="AK116" s="7"/>
      <c r="AL116" s="4"/>
    </row>
    <row r="117" spans="21:38" ht="24" customHeight="1" x14ac:dyDescent="0.25">
      <c r="U117" s="3"/>
      <c r="V117" s="3"/>
      <c r="W117" s="3"/>
      <c r="X117" s="4"/>
      <c r="Y117" s="5"/>
      <c r="Z117" s="4"/>
      <c r="AA117" s="7"/>
      <c r="AB117" s="4"/>
      <c r="AE117" s="3"/>
      <c r="AF117" s="3"/>
      <c r="AG117" s="3"/>
      <c r="AH117" s="4"/>
      <c r="AI117" s="5"/>
      <c r="AJ117" s="4"/>
      <c r="AK117" s="7"/>
      <c r="AL117" s="4"/>
    </row>
    <row r="118" spans="21:38" ht="24" customHeight="1" x14ac:dyDescent="0.25">
      <c r="U118" s="3"/>
      <c r="V118" s="3"/>
      <c r="W118" s="3"/>
      <c r="X118" s="4"/>
      <c r="Y118" s="5"/>
      <c r="Z118" s="4"/>
      <c r="AA118" s="7"/>
      <c r="AB118" s="4"/>
      <c r="AE118" s="3"/>
      <c r="AF118" s="3"/>
      <c r="AG118" s="3"/>
      <c r="AH118" s="4"/>
      <c r="AI118" s="5"/>
      <c r="AJ118" s="4"/>
      <c r="AK118" s="7"/>
      <c r="AL118" s="4"/>
    </row>
    <row r="119" spans="21:38" ht="24" customHeight="1" x14ac:dyDescent="0.25">
      <c r="U119" s="3"/>
      <c r="V119" s="3"/>
      <c r="W119" s="3"/>
      <c r="X119" s="4"/>
      <c r="Y119" s="5"/>
      <c r="Z119" s="4"/>
      <c r="AA119" s="7"/>
      <c r="AB119" s="4"/>
      <c r="AE119" s="3"/>
      <c r="AF119" s="3"/>
      <c r="AG119" s="3"/>
      <c r="AH119" s="4"/>
      <c r="AI119" s="5"/>
      <c r="AJ119" s="4"/>
      <c r="AK119" s="7"/>
      <c r="AL119" s="4"/>
    </row>
    <row r="120" spans="21:38" ht="24" customHeight="1" x14ac:dyDescent="0.25">
      <c r="U120" s="3"/>
      <c r="V120" s="3"/>
      <c r="W120" s="3"/>
      <c r="X120" s="4"/>
      <c r="Y120" s="5"/>
      <c r="Z120" s="4"/>
      <c r="AA120" s="7"/>
      <c r="AB120" s="4"/>
      <c r="AE120" s="3"/>
      <c r="AF120" s="3"/>
      <c r="AG120" s="3"/>
      <c r="AH120" s="4"/>
      <c r="AI120" s="5"/>
      <c r="AJ120" s="4"/>
      <c r="AK120" s="7"/>
      <c r="AL120" s="4"/>
    </row>
    <row r="121" spans="21:38" ht="24" customHeight="1" x14ac:dyDescent="0.25">
      <c r="U121" s="3"/>
      <c r="V121" s="3"/>
      <c r="W121" s="3"/>
      <c r="X121" s="4"/>
      <c r="Y121" s="5"/>
      <c r="Z121" s="4"/>
      <c r="AA121" s="7"/>
      <c r="AB121" s="4"/>
      <c r="AE121" s="3"/>
      <c r="AF121" s="3"/>
      <c r="AG121" s="3"/>
      <c r="AH121" s="4"/>
      <c r="AI121" s="5"/>
      <c r="AJ121" s="4"/>
      <c r="AK121" s="7"/>
      <c r="AL121" s="4"/>
    </row>
    <row r="122" spans="21:38" ht="24" customHeight="1" x14ac:dyDescent="0.25">
      <c r="U122" s="3"/>
      <c r="V122" s="3"/>
      <c r="W122" s="3"/>
      <c r="X122" s="4"/>
      <c r="Y122" s="5"/>
      <c r="Z122" s="4"/>
      <c r="AA122" s="7"/>
      <c r="AB122" s="4"/>
      <c r="AE122" s="3"/>
      <c r="AF122" s="3"/>
      <c r="AG122" s="3"/>
      <c r="AH122" s="4"/>
      <c r="AI122" s="5"/>
      <c r="AJ122" s="4"/>
      <c r="AK122" s="7"/>
      <c r="AL122" s="4"/>
    </row>
    <row r="123" spans="21:38" ht="24" customHeight="1" x14ac:dyDescent="0.25">
      <c r="U123" s="3"/>
      <c r="V123" s="3"/>
      <c r="W123" s="3"/>
      <c r="X123" s="4"/>
      <c r="Y123" s="5"/>
      <c r="Z123" s="4"/>
      <c r="AA123" s="7"/>
      <c r="AB123" s="4"/>
      <c r="AE123" s="3"/>
      <c r="AF123" s="3"/>
      <c r="AG123" s="3"/>
      <c r="AH123" s="4"/>
      <c r="AI123" s="5"/>
      <c r="AJ123" s="4"/>
      <c r="AK123" s="7"/>
      <c r="AL123" s="4"/>
    </row>
    <row r="124" spans="21:38" ht="24" customHeight="1" x14ac:dyDescent="0.25">
      <c r="U124" s="3"/>
      <c r="V124" s="3"/>
      <c r="W124" s="3"/>
      <c r="X124" s="4"/>
      <c r="Y124" s="5"/>
      <c r="Z124" s="4"/>
      <c r="AA124" s="7"/>
      <c r="AB124" s="4"/>
      <c r="AE124" s="3"/>
      <c r="AF124" s="3"/>
      <c r="AG124" s="3"/>
      <c r="AH124" s="4"/>
      <c r="AI124" s="5"/>
      <c r="AJ124" s="4"/>
      <c r="AK124" s="7"/>
      <c r="AL124" s="4"/>
    </row>
    <row r="125" spans="21:38" ht="24" customHeight="1" x14ac:dyDescent="0.25">
      <c r="U125" s="3"/>
      <c r="V125" s="3"/>
      <c r="W125" s="3"/>
      <c r="X125" s="4"/>
      <c r="Y125" s="5"/>
      <c r="Z125" s="4"/>
      <c r="AA125" s="7"/>
      <c r="AB125" s="4"/>
      <c r="AE125" s="3"/>
      <c r="AF125" s="3"/>
      <c r="AG125" s="3"/>
      <c r="AH125" s="4"/>
      <c r="AI125" s="5"/>
      <c r="AJ125" s="4"/>
      <c r="AK125" s="7"/>
      <c r="AL125" s="4"/>
    </row>
    <row r="126" spans="21:38" ht="24" customHeight="1" x14ac:dyDescent="0.25">
      <c r="U126" s="3"/>
      <c r="V126" s="3"/>
      <c r="W126" s="3"/>
      <c r="X126" s="4"/>
      <c r="Y126" s="5"/>
      <c r="Z126" s="4"/>
      <c r="AA126" s="7"/>
      <c r="AB126" s="4"/>
      <c r="AE126" s="3"/>
      <c r="AF126" s="3"/>
      <c r="AG126" s="3"/>
      <c r="AH126" s="4"/>
      <c r="AI126" s="5"/>
      <c r="AJ126" s="4"/>
      <c r="AK126" s="7"/>
      <c r="AL126" s="4"/>
    </row>
    <row r="127" spans="21:38" ht="24" customHeight="1" x14ac:dyDescent="0.25">
      <c r="U127" s="3"/>
      <c r="V127" s="3"/>
      <c r="W127" s="3"/>
      <c r="X127" s="4"/>
      <c r="Y127" s="5"/>
      <c r="Z127" s="4"/>
      <c r="AA127" s="7"/>
      <c r="AB127" s="4"/>
      <c r="AE127" s="3"/>
      <c r="AF127" s="3"/>
      <c r="AG127" s="3"/>
      <c r="AH127" s="4"/>
      <c r="AI127" s="5"/>
      <c r="AJ127" s="4"/>
      <c r="AK127" s="7"/>
      <c r="AL127" s="4"/>
    </row>
    <row r="128" spans="21:38" ht="24" customHeight="1" x14ac:dyDescent="0.25">
      <c r="U128" s="3"/>
      <c r="V128" s="3"/>
      <c r="W128" s="3"/>
      <c r="X128" s="4"/>
      <c r="Y128" s="5"/>
      <c r="Z128" s="4"/>
      <c r="AA128" s="7"/>
      <c r="AB128" s="4"/>
      <c r="AE128" s="3"/>
      <c r="AF128" s="3"/>
      <c r="AG128" s="3"/>
      <c r="AH128" s="4"/>
      <c r="AI128" s="5"/>
      <c r="AJ128" s="4"/>
      <c r="AK128" s="7"/>
      <c r="AL128" s="4"/>
    </row>
    <row r="129" spans="21:38" ht="24" customHeight="1" x14ac:dyDescent="0.25">
      <c r="U129" s="3"/>
      <c r="V129" s="3"/>
      <c r="W129" s="3"/>
      <c r="X129" s="4"/>
      <c r="Y129" s="5"/>
      <c r="Z129" s="4"/>
      <c r="AA129" s="7"/>
      <c r="AB129" s="4"/>
      <c r="AE129" s="3"/>
      <c r="AF129" s="3"/>
      <c r="AG129" s="3"/>
      <c r="AH129" s="4"/>
      <c r="AI129" s="5"/>
      <c r="AJ129" s="4"/>
      <c r="AK129" s="7"/>
      <c r="AL129" s="4"/>
    </row>
    <row r="130" spans="21:38" ht="24" customHeight="1" x14ac:dyDescent="0.25">
      <c r="U130" s="3"/>
      <c r="V130" s="3"/>
      <c r="W130" s="3"/>
      <c r="X130" s="4"/>
      <c r="Y130" s="5"/>
      <c r="Z130" s="4"/>
      <c r="AA130" s="7"/>
      <c r="AB130" s="4"/>
      <c r="AE130" s="3"/>
      <c r="AF130" s="3"/>
      <c r="AG130" s="3"/>
      <c r="AH130" s="4"/>
      <c r="AI130" s="5"/>
      <c r="AJ130" s="4"/>
      <c r="AK130" s="7"/>
      <c r="AL130" s="4"/>
    </row>
    <row r="131" spans="21:38" ht="24" customHeight="1" x14ac:dyDescent="0.25">
      <c r="U131" s="3"/>
      <c r="V131" s="3"/>
      <c r="W131" s="3"/>
      <c r="X131" s="4"/>
      <c r="Y131" s="5"/>
      <c r="Z131" s="4"/>
      <c r="AA131" s="7"/>
      <c r="AB131" s="4"/>
      <c r="AE131" s="3"/>
      <c r="AF131" s="3"/>
      <c r="AG131" s="3"/>
      <c r="AH131" s="4"/>
      <c r="AI131" s="5"/>
      <c r="AJ131" s="4"/>
      <c r="AK131" s="7"/>
      <c r="AL131" s="4"/>
    </row>
    <row r="132" spans="21:38" ht="24" customHeight="1" x14ac:dyDescent="0.25">
      <c r="U132" s="3"/>
      <c r="V132" s="3"/>
      <c r="W132" s="3"/>
      <c r="X132" s="4"/>
      <c r="Y132" s="5"/>
      <c r="Z132" s="4"/>
      <c r="AA132" s="7"/>
      <c r="AB132" s="4"/>
      <c r="AE132" s="3"/>
      <c r="AF132" s="3"/>
      <c r="AG132" s="3"/>
      <c r="AH132" s="4"/>
      <c r="AI132" s="5"/>
      <c r="AJ132" s="4"/>
      <c r="AK132" s="7"/>
      <c r="AL132" s="4"/>
    </row>
    <row r="133" spans="21:38" ht="24" customHeight="1" x14ac:dyDescent="0.25">
      <c r="U133" s="3"/>
      <c r="V133" s="3"/>
      <c r="W133" s="3"/>
      <c r="X133" s="4"/>
      <c r="Y133" s="5"/>
      <c r="Z133" s="4"/>
      <c r="AA133" s="7"/>
      <c r="AB133" s="4"/>
      <c r="AE133" s="3"/>
      <c r="AF133" s="3"/>
      <c r="AG133" s="3"/>
      <c r="AH133" s="4"/>
      <c r="AI133" s="5"/>
      <c r="AJ133" s="4"/>
      <c r="AK133" s="7"/>
      <c r="AL133" s="4"/>
    </row>
    <row r="134" spans="21:38" ht="24" customHeight="1" x14ac:dyDescent="0.25">
      <c r="U134" s="3"/>
      <c r="V134" s="3"/>
      <c r="W134" s="3"/>
      <c r="X134" s="4"/>
      <c r="Y134" s="5"/>
      <c r="Z134" s="4"/>
      <c r="AA134" s="7"/>
      <c r="AB134" s="4"/>
      <c r="AE134" s="3"/>
      <c r="AF134" s="3"/>
      <c r="AG134" s="3"/>
      <c r="AH134" s="4"/>
      <c r="AI134" s="5"/>
      <c r="AJ134" s="4"/>
      <c r="AK134" s="7"/>
      <c r="AL134" s="4"/>
    </row>
    <row r="135" spans="21:38" ht="24" customHeight="1" x14ac:dyDescent="0.25">
      <c r="U135" s="3"/>
      <c r="V135" s="3"/>
      <c r="W135" s="3"/>
      <c r="X135" s="4"/>
      <c r="Y135" s="5"/>
      <c r="Z135" s="4"/>
      <c r="AA135" s="7"/>
      <c r="AB135" s="4"/>
      <c r="AE135" s="3"/>
      <c r="AF135" s="3"/>
      <c r="AG135" s="3"/>
      <c r="AH135" s="4"/>
      <c r="AI135" s="5"/>
      <c r="AJ135" s="4"/>
      <c r="AK135" s="7"/>
      <c r="AL135" s="4"/>
    </row>
    <row r="136" spans="21:38" ht="24" customHeight="1" x14ac:dyDescent="0.25">
      <c r="U136" s="3"/>
      <c r="V136" s="3"/>
      <c r="W136" s="3"/>
      <c r="X136" s="4"/>
      <c r="Y136" s="5"/>
      <c r="Z136" s="4"/>
      <c r="AA136" s="7"/>
      <c r="AB136" s="4"/>
      <c r="AE136" s="3"/>
      <c r="AF136" s="3"/>
      <c r="AG136" s="3"/>
      <c r="AH136" s="4"/>
      <c r="AI136" s="5"/>
      <c r="AJ136" s="4"/>
      <c r="AK136" s="7"/>
      <c r="AL136" s="4"/>
    </row>
    <row r="137" spans="21:38" ht="24" customHeight="1" x14ac:dyDescent="0.25">
      <c r="U137" s="3"/>
      <c r="V137" s="3"/>
      <c r="W137" s="3"/>
      <c r="X137" s="4"/>
      <c r="Y137" s="5"/>
      <c r="Z137" s="4"/>
      <c r="AA137" s="7"/>
      <c r="AB137" s="4"/>
      <c r="AE137" s="3"/>
      <c r="AF137" s="3"/>
      <c r="AG137" s="3"/>
      <c r="AH137" s="4"/>
      <c r="AI137" s="5"/>
      <c r="AJ137" s="4"/>
      <c r="AK137" s="7"/>
      <c r="AL137" s="4"/>
    </row>
    <row r="138" spans="21:38" ht="24" customHeight="1" x14ac:dyDescent="0.25">
      <c r="U138" s="3"/>
      <c r="V138" s="3"/>
      <c r="W138" s="3"/>
      <c r="X138" s="4"/>
      <c r="Y138" s="5"/>
      <c r="Z138" s="4"/>
      <c r="AA138" s="7"/>
      <c r="AB138" s="4"/>
      <c r="AE138" s="3"/>
      <c r="AF138" s="3"/>
      <c r="AG138" s="3"/>
      <c r="AH138" s="4"/>
      <c r="AI138" s="5"/>
      <c r="AJ138" s="4"/>
      <c r="AK138" s="7"/>
      <c r="AL138" s="4"/>
    </row>
    <row r="139" spans="21:38" ht="24" customHeight="1" x14ac:dyDescent="0.25">
      <c r="U139" s="3"/>
      <c r="V139" s="3"/>
      <c r="W139" s="3"/>
      <c r="X139" s="4"/>
      <c r="Y139" s="5"/>
      <c r="Z139" s="4"/>
      <c r="AA139" s="7"/>
      <c r="AB139" s="4"/>
      <c r="AE139" s="3"/>
      <c r="AF139" s="3"/>
      <c r="AG139" s="3"/>
      <c r="AH139" s="4"/>
      <c r="AI139" s="5"/>
      <c r="AJ139" s="4"/>
      <c r="AK139" s="7"/>
      <c r="AL139" s="4"/>
    </row>
    <row r="140" spans="21:38" ht="24" customHeight="1" x14ac:dyDescent="0.25">
      <c r="U140" s="3"/>
      <c r="V140" s="3"/>
      <c r="W140" s="3"/>
      <c r="X140" s="4"/>
      <c r="Y140" s="5"/>
      <c r="Z140" s="4"/>
      <c r="AA140" s="7"/>
      <c r="AB140" s="4"/>
      <c r="AE140" s="3"/>
      <c r="AF140" s="3"/>
      <c r="AG140" s="3"/>
      <c r="AH140" s="4"/>
      <c r="AI140" s="5"/>
      <c r="AJ140" s="4"/>
      <c r="AK140" s="7"/>
      <c r="AL140" s="4"/>
    </row>
    <row r="141" spans="21:38" ht="24" customHeight="1" x14ac:dyDescent="0.25">
      <c r="U141" s="3"/>
      <c r="V141" s="3"/>
      <c r="W141" s="3"/>
      <c r="X141" s="4"/>
      <c r="Y141" s="5"/>
      <c r="Z141" s="4"/>
      <c r="AA141" s="7"/>
      <c r="AB141" s="4"/>
      <c r="AE141" s="3"/>
      <c r="AF141" s="3"/>
      <c r="AG141" s="3"/>
      <c r="AH141" s="4"/>
      <c r="AI141" s="5"/>
      <c r="AJ141" s="4"/>
      <c r="AK141" s="7"/>
      <c r="AL141" s="4"/>
    </row>
    <row r="142" spans="21:38" ht="24" customHeight="1" x14ac:dyDescent="0.25">
      <c r="U142" s="3"/>
      <c r="V142" s="3"/>
      <c r="W142" s="3"/>
      <c r="X142" s="4"/>
      <c r="Y142" s="5"/>
      <c r="Z142" s="4"/>
      <c r="AA142" s="7"/>
      <c r="AB142" s="4"/>
      <c r="AE142" s="3"/>
      <c r="AF142" s="3"/>
      <c r="AG142" s="3"/>
      <c r="AH142" s="4"/>
      <c r="AI142" s="5"/>
      <c r="AJ142" s="4"/>
      <c r="AK142" s="7"/>
      <c r="AL142" s="4"/>
    </row>
    <row r="143" spans="21:38" ht="24" customHeight="1" x14ac:dyDescent="0.25">
      <c r="U143" s="3"/>
      <c r="V143" s="3"/>
      <c r="W143" s="3"/>
      <c r="X143" s="4"/>
      <c r="Y143" s="5"/>
      <c r="Z143" s="4"/>
      <c r="AA143" s="7"/>
      <c r="AB143" s="4"/>
      <c r="AE143" s="3"/>
      <c r="AF143" s="3"/>
      <c r="AG143" s="3"/>
      <c r="AH143" s="4"/>
      <c r="AI143" s="5"/>
      <c r="AJ143" s="4"/>
      <c r="AK143" s="7"/>
      <c r="AL143" s="4"/>
    </row>
    <row r="144" spans="21:38" ht="24" customHeight="1" x14ac:dyDescent="0.25">
      <c r="U144" s="3"/>
      <c r="V144" s="3"/>
      <c r="W144" s="3"/>
      <c r="X144" s="4"/>
      <c r="Y144" s="5"/>
      <c r="Z144" s="4"/>
      <c r="AA144" s="7"/>
      <c r="AB144" s="4"/>
      <c r="AE144" s="3"/>
      <c r="AF144" s="3"/>
      <c r="AG144" s="3"/>
      <c r="AH144" s="4"/>
      <c r="AI144" s="5"/>
      <c r="AJ144" s="4"/>
      <c r="AK144" s="7"/>
      <c r="AL144" s="4"/>
    </row>
    <row r="145" spans="21:38" ht="24" customHeight="1" x14ac:dyDescent="0.25">
      <c r="U145" s="3"/>
      <c r="V145" s="3"/>
      <c r="W145" s="3"/>
      <c r="X145" s="4"/>
      <c r="Y145" s="5"/>
      <c r="Z145" s="4"/>
      <c r="AA145" s="7"/>
      <c r="AB145" s="4"/>
      <c r="AE145" s="3"/>
      <c r="AF145" s="3"/>
      <c r="AG145" s="3"/>
      <c r="AH145" s="4"/>
      <c r="AI145" s="5"/>
      <c r="AJ145" s="4"/>
      <c r="AK145" s="7"/>
      <c r="AL145" s="4"/>
    </row>
    <row r="146" spans="21:38" ht="24" customHeight="1" x14ac:dyDescent="0.25">
      <c r="U146" s="3"/>
      <c r="V146" s="3"/>
      <c r="W146" s="3"/>
      <c r="X146" s="4"/>
      <c r="Y146" s="5"/>
      <c r="Z146" s="4"/>
      <c r="AA146" s="7"/>
      <c r="AB146" s="4"/>
      <c r="AE146" s="3"/>
      <c r="AF146" s="3"/>
      <c r="AG146" s="3"/>
      <c r="AH146" s="4"/>
      <c r="AI146" s="5"/>
      <c r="AJ146" s="4"/>
      <c r="AK146" s="7"/>
      <c r="AL146" s="4"/>
    </row>
    <row r="147" spans="21:38" ht="24" customHeight="1" x14ac:dyDescent="0.25">
      <c r="U147" s="3"/>
      <c r="V147" s="3"/>
      <c r="W147" s="3"/>
      <c r="X147" s="4"/>
      <c r="Y147" s="5"/>
      <c r="Z147" s="4"/>
      <c r="AA147" s="7"/>
      <c r="AB147" s="4"/>
      <c r="AE147" s="3"/>
      <c r="AF147" s="3"/>
      <c r="AG147" s="3"/>
      <c r="AH147" s="4"/>
      <c r="AI147" s="5"/>
      <c r="AJ147" s="4"/>
      <c r="AK147" s="7"/>
      <c r="AL147" s="4"/>
    </row>
    <row r="148" spans="21:38" ht="24" customHeight="1" x14ac:dyDescent="0.25">
      <c r="U148" s="3"/>
      <c r="V148" s="3"/>
      <c r="W148" s="3"/>
      <c r="X148" s="4"/>
      <c r="Y148" s="5"/>
      <c r="Z148" s="4"/>
      <c r="AA148" s="7"/>
      <c r="AB148" s="4"/>
      <c r="AE148" s="3"/>
      <c r="AF148" s="3"/>
      <c r="AG148" s="3"/>
      <c r="AH148" s="4"/>
      <c r="AI148" s="5"/>
      <c r="AJ148" s="4"/>
      <c r="AK148" s="7"/>
      <c r="AL148" s="4"/>
    </row>
    <row r="149" spans="21:38" ht="24" customHeight="1" x14ac:dyDescent="0.25">
      <c r="U149" s="3"/>
      <c r="V149" s="3"/>
      <c r="W149" s="3"/>
      <c r="X149" s="4"/>
      <c r="Y149" s="5"/>
      <c r="Z149" s="4"/>
      <c r="AA149" s="7"/>
      <c r="AB149" s="4"/>
      <c r="AE149" s="3"/>
      <c r="AF149" s="3"/>
      <c r="AG149" s="3"/>
      <c r="AH149" s="4"/>
      <c r="AI149" s="5"/>
      <c r="AJ149" s="4"/>
      <c r="AK149" s="7"/>
      <c r="AL149" s="4"/>
    </row>
    <row r="150" spans="21:38" ht="24" customHeight="1" x14ac:dyDescent="0.25">
      <c r="U150" s="3"/>
      <c r="V150" s="3"/>
      <c r="W150" s="3"/>
      <c r="X150" s="4"/>
      <c r="Y150" s="5"/>
      <c r="Z150" s="4"/>
      <c r="AA150" s="7"/>
      <c r="AB150" s="4"/>
      <c r="AE150" s="3"/>
      <c r="AF150" s="3"/>
      <c r="AG150" s="3"/>
      <c r="AH150" s="4"/>
      <c r="AI150" s="5"/>
      <c r="AJ150" s="4"/>
      <c r="AK150" s="7"/>
      <c r="AL150" s="4"/>
    </row>
    <row r="151" spans="21:38" ht="24" customHeight="1" x14ac:dyDescent="0.25">
      <c r="U151" s="3"/>
      <c r="V151" s="3"/>
      <c r="W151" s="3"/>
      <c r="X151" s="4"/>
      <c r="Y151" s="5"/>
      <c r="Z151" s="4"/>
      <c r="AA151" s="7"/>
      <c r="AB151" s="4"/>
      <c r="AE151" s="3"/>
      <c r="AF151" s="3"/>
      <c r="AG151" s="3"/>
      <c r="AH151" s="4"/>
      <c r="AI151" s="5"/>
      <c r="AJ151" s="4"/>
      <c r="AK151" s="7"/>
      <c r="AL151" s="4"/>
    </row>
    <row r="152" spans="21:38" ht="24" customHeight="1" x14ac:dyDescent="0.25">
      <c r="U152" s="3"/>
      <c r="V152" s="3"/>
      <c r="W152" s="3"/>
      <c r="X152" s="4"/>
      <c r="Y152" s="5"/>
      <c r="Z152" s="4"/>
      <c r="AA152" s="7"/>
      <c r="AB152" s="4"/>
      <c r="AE152" s="3"/>
      <c r="AF152" s="3"/>
      <c r="AG152" s="3"/>
      <c r="AH152" s="4"/>
      <c r="AI152" s="5"/>
      <c r="AJ152" s="4"/>
      <c r="AK152" s="7"/>
      <c r="AL152" s="4"/>
    </row>
    <row r="153" spans="21:38" ht="24" customHeight="1" x14ac:dyDescent="0.25">
      <c r="U153" s="3"/>
      <c r="V153" s="3"/>
      <c r="W153" s="3"/>
      <c r="X153" s="4"/>
      <c r="Y153" s="5"/>
      <c r="Z153" s="4"/>
      <c r="AA153" s="7"/>
      <c r="AB153" s="4"/>
      <c r="AE153" s="3"/>
      <c r="AF153" s="3"/>
      <c r="AG153" s="3"/>
      <c r="AH153" s="4"/>
      <c r="AI153" s="5"/>
      <c r="AJ153" s="4"/>
      <c r="AK153" s="7"/>
      <c r="AL153" s="4"/>
    </row>
    <row r="154" spans="21:38" ht="24" customHeight="1" x14ac:dyDescent="0.25">
      <c r="U154" s="3"/>
      <c r="V154" s="3"/>
      <c r="W154" s="3"/>
      <c r="X154" s="4"/>
      <c r="Y154" s="5"/>
      <c r="Z154" s="4"/>
      <c r="AA154" s="7"/>
      <c r="AB154" s="4"/>
      <c r="AE154" s="3"/>
      <c r="AF154" s="3"/>
      <c r="AG154" s="3"/>
      <c r="AH154" s="4"/>
      <c r="AI154" s="5"/>
      <c r="AJ154" s="4"/>
      <c r="AK154" s="7"/>
      <c r="AL154" s="4"/>
    </row>
    <row r="155" spans="21:38" ht="24" customHeight="1" x14ac:dyDescent="0.25">
      <c r="U155" s="3"/>
      <c r="V155" s="3"/>
      <c r="W155" s="3"/>
      <c r="X155" s="4"/>
      <c r="Y155" s="5"/>
      <c r="Z155" s="4"/>
      <c r="AA155" s="7"/>
      <c r="AB155" s="4"/>
      <c r="AE155" s="3"/>
      <c r="AF155" s="3"/>
      <c r="AG155" s="3"/>
      <c r="AH155" s="4"/>
      <c r="AI155" s="5"/>
      <c r="AJ155" s="4"/>
      <c r="AK155" s="7"/>
      <c r="AL155" s="4"/>
    </row>
    <row r="156" spans="21:38" ht="24" customHeight="1" x14ac:dyDescent="0.25">
      <c r="U156" s="3"/>
      <c r="V156" s="3"/>
      <c r="W156" s="3"/>
      <c r="X156" s="4"/>
      <c r="Y156" s="5"/>
      <c r="Z156" s="4"/>
      <c r="AA156" s="7"/>
      <c r="AB156" s="4"/>
      <c r="AE156" s="3"/>
      <c r="AF156" s="3"/>
      <c r="AG156" s="3"/>
      <c r="AH156" s="4"/>
      <c r="AI156" s="5"/>
      <c r="AJ156" s="4"/>
      <c r="AK156" s="7"/>
      <c r="AL156" s="4"/>
    </row>
    <row r="157" spans="21:38" ht="24" customHeight="1" x14ac:dyDescent="0.25">
      <c r="U157" s="3"/>
      <c r="V157" s="3"/>
      <c r="W157" s="3"/>
      <c r="X157" s="4"/>
      <c r="Y157" s="5"/>
      <c r="Z157" s="4"/>
      <c r="AA157" s="7"/>
      <c r="AB157" s="4"/>
      <c r="AE157" s="3"/>
      <c r="AF157" s="3"/>
      <c r="AG157" s="3"/>
      <c r="AH157" s="4"/>
      <c r="AI157" s="5"/>
      <c r="AJ157" s="4"/>
      <c r="AK157" s="7"/>
      <c r="AL157" s="4"/>
    </row>
    <row r="158" spans="21:38" ht="24" customHeight="1" x14ac:dyDescent="0.25">
      <c r="U158" s="3"/>
      <c r="V158" s="3"/>
      <c r="W158" s="3"/>
      <c r="X158" s="4"/>
      <c r="Y158" s="5"/>
      <c r="Z158" s="4"/>
      <c r="AA158" s="7"/>
      <c r="AB158" s="4"/>
      <c r="AE158" s="3"/>
      <c r="AF158" s="3"/>
      <c r="AG158" s="3"/>
      <c r="AH158" s="4"/>
      <c r="AI158" s="5"/>
      <c r="AJ158" s="4"/>
      <c r="AK158" s="7"/>
      <c r="AL158" s="4"/>
    </row>
    <row r="159" spans="21:38" ht="24" customHeight="1" x14ac:dyDescent="0.25">
      <c r="U159" s="3"/>
      <c r="V159" s="3"/>
      <c r="W159" s="3"/>
      <c r="X159" s="4"/>
      <c r="Y159" s="5"/>
      <c r="Z159" s="4"/>
      <c r="AA159" s="7"/>
      <c r="AB159" s="4"/>
      <c r="AE159" s="3"/>
      <c r="AF159" s="3"/>
      <c r="AG159" s="3"/>
      <c r="AH159" s="4"/>
      <c r="AI159" s="5"/>
      <c r="AJ159" s="4"/>
      <c r="AK159" s="7"/>
      <c r="AL159" s="4"/>
    </row>
    <row r="160" spans="21:38" ht="24" customHeight="1" x14ac:dyDescent="0.25">
      <c r="U160" s="3"/>
      <c r="V160" s="3"/>
      <c r="W160" s="3"/>
      <c r="X160" s="4"/>
      <c r="Y160" s="5"/>
      <c r="Z160" s="4"/>
      <c r="AA160" s="7"/>
      <c r="AB160" s="4"/>
      <c r="AE160" s="3"/>
      <c r="AF160" s="3"/>
      <c r="AG160" s="3"/>
      <c r="AH160" s="4"/>
      <c r="AI160" s="5"/>
      <c r="AJ160" s="4"/>
      <c r="AK160" s="7"/>
      <c r="AL160" s="4"/>
    </row>
    <row r="161" spans="21:38" ht="24" customHeight="1" x14ac:dyDescent="0.25">
      <c r="U161" s="3"/>
      <c r="V161" s="3"/>
      <c r="W161" s="3"/>
      <c r="X161" s="4"/>
      <c r="Y161" s="5"/>
      <c r="Z161" s="4"/>
      <c r="AA161" s="7"/>
      <c r="AB161" s="4"/>
      <c r="AE161" s="3"/>
      <c r="AF161" s="3"/>
      <c r="AG161" s="3"/>
      <c r="AH161" s="4"/>
      <c r="AI161" s="5"/>
      <c r="AJ161" s="4"/>
      <c r="AK161" s="7"/>
      <c r="AL161" s="4"/>
    </row>
    <row r="162" spans="21:38" ht="24" customHeight="1" x14ac:dyDescent="0.25">
      <c r="U162" s="3"/>
      <c r="V162" s="3"/>
      <c r="W162" s="3"/>
      <c r="X162" s="4"/>
      <c r="Y162" s="5"/>
      <c r="Z162" s="4"/>
      <c r="AA162" s="7"/>
      <c r="AB162" s="4"/>
      <c r="AE162" s="3"/>
      <c r="AF162" s="3"/>
      <c r="AG162" s="3"/>
      <c r="AH162" s="4"/>
      <c r="AI162" s="5"/>
      <c r="AJ162" s="4"/>
      <c r="AK162" s="7"/>
      <c r="AL162" s="4"/>
    </row>
    <row r="163" spans="21:38" ht="24" customHeight="1" x14ac:dyDescent="0.25">
      <c r="U163" s="3"/>
      <c r="V163" s="3"/>
      <c r="W163" s="3"/>
      <c r="X163" s="4"/>
      <c r="Y163" s="5"/>
      <c r="Z163" s="4"/>
      <c r="AA163" s="7"/>
      <c r="AB163" s="4"/>
      <c r="AE163" s="3"/>
      <c r="AF163" s="3"/>
      <c r="AG163" s="3"/>
      <c r="AH163" s="4"/>
      <c r="AI163" s="5"/>
      <c r="AJ163" s="4"/>
      <c r="AK163" s="7"/>
      <c r="AL163" s="4"/>
    </row>
    <row r="164" spans="21:38" ht="24" customHeight="1" x14ac:dyDescent="0.25">
      <c r="U164" s="3"/>
      <c r="V164" s="3"/>
      <c r="W164" s="3"/>
      <c r="X164" s="4"/>
      <c r="Y164" s="5"/>
      <c r="Z164" s="4"/>
      <c r="AA164" s="7"/>
      <c r="AB164" s="4"/>
      <c r="AE164" s="3"/>
      <c r="AF164" s="3"/>
      <c r="AG164" s="3"/>
      <c r="AH164" s="4"/>
      <c r="AI164" s="5"/>
      <c r="AJ164" s="4"/>
      <c r="AK164" s="7"/>
      <c r="AL164" s="4"/>
    </row>
    <row r="165" spans="21:38" ht="24" customHeight="1" x14ac:dyDescent="0.25">
      <c r="U165" s="3"/>
      <c r="V165" s="3"/>
      <c r="W165" s="3"/>
      <c r="X165" s="4"/>
      <c r="Y165" s="5"/>
      <c r="Z165" s="4"/>
      <c r="AA165" s="7"/>
      <c r="AB165" s="4"/>
      <c r="AE165" s="3"/>
      <c r="AF165" s="3"/>
      <c r="AG165" s="3"/>
      <c r="AH165" s="4"/>
      <c r="AI165" s="5"/>
      <c r="AJ165" s="4"/>
      <c r="AK165" s="7"/>
      <c r="AL165" s="4"/>
    </row>
    <row r="166" spans="21:38" ht="24" customHeight="1" x14ac:dyDescent="0.25">
      <c r="U166" s="3"/>
      <c r="V166" s="3"/>
      <c r="W166" s="3"/>
      <c r="X166" s="4"/>
      <c r="Y166" s="5"/>
      <c r="Z166" s="4"/>
      <c r="AA166" s="7"/>
      <c r="AB166" s="4"/>
      <c r="AE166" s="3"/>
      <c r="AF166" s="3"/>
      <c r="AG166" s="3"/>
      <c r="AH166" s="4"/>
      <c r="AI166" s="5"/>
      <c r="AJ166" s="4"/>
      <c r="AK166" s="7"/>
      <c r="AL166" s="4"/>
    </row>
    <row r="167" spans="21:38" ht="24" customHeight="1" x14ac:dyDescent="0.25">
      <c r="U167" s="3"/>
      <c r="V167" s="3"/>
      <c r="W167" s="3"/>
      <c r="X167" s="4"/>
      <c r="Y167" s="5"/>
      <c r="Z167" s="4"/>
      <c r="AA167" s="7"/>
      <c r="AB167" s="4"/>
      <c r="AE167" s="3"/>
      <c r="AF167" s="3"/>
      <c r="AG167" s="3"/>
      <c r="AH167" s="4"/>
      <c r="AI167" s="5"/>
      <c r="AJ167" s="4"/>
      <c r="AK167" s="7"/>
      <c r="AL167" s="4"/>
    </row>
    <row r="168" spans="21:38" ht="24" customHeight="1" x14ac:dyDescent="0.25">
      <c r="U168" s="3"/>
      <c r="V168" s="3"/>
      <c r="W168" s="3"/>
      <c r="X168" s="4"/>
      <c r="Y168" s="5"/>
      <c r="Z168" s="4"/>
      <c r="AA168" s="7"/>
      <c r="AB168" s="4"/>
      <c r="AE168" s="3"/>
      <c r="AF168" s="3"/>
      <c r="AG168" s="3"/>
      <c r="AH168" s="4"/>
      <c r="AI168" s="5"/>
      <c r="AJ168" s="4"/>
      <c r="AK168" s="7"/>
      <c r="AL168" s="4"/>
    </row>
    <row r="169" spans="21:38" ht="24" customHeight="1" x14ac:dyDescent="0.25">
      <c r="U169" s="3"/>
      <c r="V169" s="3"/>
      <c r="W169" s="3"/>
      <c r="X169" s="4"/>
      <c r="Y169" s="5"/>
      <c r="Z169" s="4"/>
      <c r="AA169" s="7"/>
      <c r="AB169" s="4"/>
      <c r="AE169" s="3"/>
      <c r="AF169" s="3"/>
      <c r="AG169" s="3"/>
      <c r="AH169" s="4"/>
      <c r="AI169" s="5"/>
      <c r="AJ169" s="4"/>
      <c r="AK169" s="7"/>
      <c r="AL169" s="4"/>
    </row>
    <row r="170" spans="21:38" ht="24" customHeight="1" x14ac:dyDescent="0.25">
      <c r="U170" s="3"/>
      <c r="V170" s="3"/>
      <c r="W170" s="3"/>
      <c r="X170" s="4"/>
      <c r="Y170" s="5"/>
      <c r="Z170" s="4"/>
      <c r="AA170" s="7"/>
      <c r="AB170" s="4"/>
      <c r="AE170" s="3"/>
      <c r="AF170" s="3"/>
      <c r="AG170" s="3"/>
      <c r="AH170" s="4"/>
      <c r="AI170" s="5"/>
      <c r="AJ170" s="4"/>
      <c r="AK170" s="7"/>
      <c r="AL170" s="4"/>
    </row>
    <row r="171" spans="21:38" ht="24" customHeight="1" x14ac:dyDescent="0.25">
      <c r="U171" s="3"/>
      <c r="V171" s="3"/>
      <c r="W171" s="3"/>
      <c r="X171" s="4"/>
      <c r="Y171" s="5"/>
      <c r="Z171" s="4"/>
      <c r="AA171" s="7"/>
      <c r="AB171" s="4"/>
      <c r="AE171" s="3"/>
      <c r="AF171" s="3"/>
      <c r="AG171" s="3"/>
      <c r="AH171" s="4"/>
      <c r="AI171" s="5"/>
      <c r="AJ171" s="4"/>
      <c r="AK171" s="7"/>
      <c r="AL171" s="4"/>
    </row>
    <row r="172" spans="21:38" ht="24" customHeight="1" x14ac:dyDescent="0.25">
      <c r="U172" s="3"/>
      <c r="V172" s="3"/>
      <c r="W172" s="3"/>
      <c r="X172" s="4"/>
      <c r="Y172" s="5"/>
      <c r="Z172" s="4"/>
      <c r="AA172" s="7"/>
      <c r="AB172" s="4"/>
      <c r="AE172" s="3"/>
      <c r="AF172" s="3"/>
      <c r="AG172" s="3"/>
      <c r="AH172" s="4"/>
      <c r="AI172" s="5"/>
      <c r="AJ172" s="4"/>
      <c r="AK172" s="7"/>
      <c r="AL172" s="4"/>
    </row>
    <row r="173" spans="21:38" ht="24" customHeight="1" x14ac:dyDescent="0.25">
      <c r="U173" s="3"/>
      <c r="V173" s="3"/>
      <c r="W173" s="3"/>
      <c r="X173" s="4"/>
      <c r="Y173" s="5"/>
      <c r="Z173" s="4"/>
      <c r="AA173" s="7"/>
      <c r="AB173" s="4"/>
      <c r="AE173" s="3"/>
      <c r="AF173" s="3"/>
      <c r="AG173" s="3"/>
      <c r="AH173" s="4"/>
      <c r="AI173" s="5"/>
      <c r="AJ173" s="4"/>
      <c r="AK173" s="7"/>
      <c r="AL173" s="4"/>
    </row>
    <row r="174" spans="21:38" ht="24" customHeight="1" x14ac:dyDescent="0.25">
      <c r="U174" s="3"/>
      <c r="V174" s="3"/>
      <c r="W174" s="3"/>
      <c r="X174" s="4"/>
      <c r="Y174" s="5"/>
      <c r="Z174" s="4"/>
      <c r="AA174" s="7"/>
      <c r="AB174" s="4"/>
      <c r="AE174" s="3"/>
      <c r="AF174" s="3"/>
      <c r="AG174" s="3"/>
      <c r="AH174" s="4"/>
      <c r="AI174" s="5"/>
      <c r="AJ174" s="4"/>
      <c r="AK174" s="7"/>
      <c r="AL174" s="4"/>
    </row>
  </sheetData>
  <mergeCells count="12">
    <mergeCell ref="H47:N47"/>
    <mergeCell ref="O47:P47"/>
    <mergeCell ref="H2:P2"/>
    <mergeCell ref="H48:N48"/>
    <mergeCell ref="A1:AC1"/>
    <mergeCell ref="U2:AC2"/>
    <mergeCell ref="AS48:AY48"/>
    <mergeCell ref="AE2:AM2"/>
    <mergeCell ref="AE1:BA1"/>
    <mergeCell ref="AS2:BA2"/>
    <mergeCell ref="AS47:AY47"/>
    <mergeCell ref="AZ47:BA4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tabSelected="1" topLeftCell="A82" zoomScale="77" zoomScaleNormal="77" zoomScaleSheetLayoutView="78" workbookViewId="0">
      <selection activeCell="D91" sqref="D91:J91"/>
    </sheetView>
  </sheetViews>
  <sheetFormatPr defaultColWidth="10.42578125" defaultRowHeight="24" customHeight="1" x14ac:dyDescent="0.25"/>
  <cols>
    <col min="1" max="1" width="16.85546875" style="18" customWidth="1"/>
    <col min="2" max="2" width="10.85546875" style="18" customWidth="1"/>
    <col min="3" max="3" width="11.28515625" style="18" customWidth="1"/>
    <col min="4" max="4" width="18.85546875" style="18" customWidth="1"/>
    <col min="5" max="5" width="18.7109375" style="18" customWidth="1"/>
    <col min="6" max="6" width="14.140625" style="18" customWidth="1"/>
    <col min="7" max="7" width="18.5703125" style="18" customWidth="1"/>
    <col min="8" max="8" width="23" style="18" customWidth="1"/>
    <col min="9" max="9" width="20" style="18" customWidth="1"/>
    <col min="10" max="10" width="17.28515625" style="18" customWidth="1"/>
    <col min="11" max="11" width="16.140625" style="18" customWidth="1"/>
    <col min="12" max="12" width="23.42578125" style="18" customWidth="1"/>
    <col min="13" max="13" width="32.140625" style="18" customWidth="1"/>
    <col min="14" max="16384" width="10.42578125" style="18"/>
  </cols>
  <sheetData>
    <row r="1" spans="1:13" ht="53.25" customHeight="1" x14ac:dyDescent="0.25">
      <c r="A1" s="422" t="s">
        <v>209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ht="37.5" customHeight="1" x14ac:dyDescent="0.25">
      <c r="A2" s="202" t="s">
        <v>225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1"/>
    </row>
    <row r="3" spans="1:13" ht="37.5" customHeight="1" x14ac:dyDescent="0.25">
      <c r="A3" s="585" t="s">
        <v>223</v>
      </c>
      <c r="B3" s="586"/>
      <c r="C3" s="586"/>
      <c r="D3" s="64" t="s">
        <v>224</v>
      </c>
      <c r="E3" s="586"/>
      <c r="F3" s="586"/>
      <c r="G3" s="587" t="s">
        <v>207</v>
      </c>
      <c r="H3" s="587"/>
      <c r="I3" s="587"/>
      <c r="J3" s="291" t="s">
        <v>151</v>
      </c>
      <c r="K3" s="582" t="s">
        <v>152</v>
      </c>
      <c r="L3" s="583"/>
      <c r="M3" s="584"/>
    </row>
    <row r="4" spans="1:13" ht="16.5" customHeight="1" x14ac:dyDescent="0.25">
      <c r="A4" s="425" t="s">
        <v>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7"/>
    </row>
    <row r="5" spans="1:13" ht="19.5" customHeight="1" x14ac:dyDescent="0.25">
      <c r="A5" s="332" t="s">
        <v>4</v>
      </c>
      <c r="B5" s="333"/>
      <c r="C5" s="346"/>
      <c r="D5" s="346"/>
      <c r="E5" s="346"/>
      <c r="F5" s="346"/>
      <c r="G5" s="346"/>
      <c r="H5" s="346"/>
      <c r="I5" s="323" t="s">
        <v>134</v>
      </c>
      <c r="J5" s="323"/>
      <c r="K5" s="323"/>
      <c r="L5" s="323"/>
      <c r="M5" s="324"/>
    </row>
    <row r="6" spans="1:13" ht="19.5" customHeight="1" x14ac:dyDescent="0.25">
      <c r="A6" s="344" t="s">
        <v>3</v>
      </c>
      <c r="B6" s="345"/>
      <c r="C6" s="343"/>
      <c r="D6" s="343"/>
      <c r="E6" s="343"/>
      <c r="F6" s="343"/>
      <c r="G6" s="343"/>
      <c r="H6" s="343"/>
      <c r="I6" s="325"/>
      <c r="J6" s="325"/>
      <c r="K6" s="325"/>
      <c r="L6" s="325"/>
      <c r="M6" s="326"/>
    </row>
    <row r="7" spans="1:13" ht="19.5" customHeight="1" x14ac:dyDescent="0.25">
      <c r="A7" s="344" t="s">
        <v>2</v>
      </c>
      <c r="B7" s="345"/>
      <c r="C7" s="348"/>
      <c r="D7" s="349"/>
      <c r="E7" s="349"/>
      <c r="F7" s="349"/>
      <c r="G7" s="349"/>
      <c r="H7" s="349"/>
      <c r="I7" s="327"/>
      <c r="J7" s="327"/>
      <c r="K7" s="327"/>
      <c r="L7" s="327"/>
      <c r="M7" s="328"/>
    </row>
    <row r="8" spans="1:13" ht="24" customHeight="1" x14ac:dyDescent="0.25">
      <c r="A8" s="329" t="s">
        <v>9</v>
      </c>
      <c r="B8" s="330"/>
      <c r="C8" s="428"/>
      <c r="D8" s="428"/>
      <c r="E8" s="428"/>
      <c r="F8" s="428"/>
      <c r="G8" s="428"/>
      <c r="H8" s="428"/>
      <c r="I8" s="330"/>
      <c r="J8" s="330"/>
      <c r="K8" s="330"/>
      <c r="L8" s="330"/>
      <c r="M8" s="331"/>
    </row>
    <row r="9" spans="1:13" ht="19.5" customHeight="1" x14ac:dyDescent="0.25">
      <c r="A9" s="332" t="s">
        <v>4</v>
      </c>
      <c r="B9" s="333"/>
      <c r="C9" s="346"/>
      <c r="D9" s="346"/>
      <c r="E9" s="346"/>
      <c r="F9" s="346"/>
      <c r="G9" s="346"/>
      <c r="H9" s="346"/>
      <c r="I9" s="350" t="s">
        <v>133</v>
      </c>
      <c r="J9" s="323"/>
      <c r="K9" s="323"/>
      <c r="L9" s="323"/>
      <c r="M9" s="324"/>
    </row>
    <row r="10" spans="1:13" ht="19.5" customHeight="1" x14ac:dyDescent="0.25">
      <c r="A10" s="344" t="s">
        <v>3</v>
      </c>
      <c r="B10" s="345"/>
      <c r="C10" s="343"/>
      <c r="D10" s="343"/>
      <c r="E10" s="343"/>
      <c r="F10" s="343"/>
      <c r="G10" s="343"/>
      <c r="H10" s="343"/>
      <c r="I10" s="351"/>
      <c r="J10" s="325"/>
      <c r="K10" s="325"/>
      <c r="L10" s="325"/>
      <c r="M10" s="326"/>
    </row>
    <row r="11" spans="1:13" ht="19.5" customHeight="1" x14ac:dyDescent="0.25">
      <c r="A11" s="344" t="s">
        <v>2</v>
      </c>
      <c r="B11" s="345"/>
      <c r="C11" s="449"/>
      <c r="D11" s="349"/>
      <c r="E11" s="349"/>
      <c r="F11" s="349"/>
      <c r="G11" s="349"/>
      <c r="H11" s="349"/>
      <c r="I11" s="351"/>
      <c r="J11" s="325"/>
      <c r="K11" s="325"/>
      <c r="L11" s="325"/>
      <c r="M11" s="326"/>
    </row>
    <row r="12" spans="1:13" ht="19.5" customHeight="1" x14ac:dyDescent="0.25">
      <c r="A12" s="344" t="s">
        <v>8</v>
      </c>
      <c r="B12" s="347"/>
      <c r="C12" s="343"/>
      <c r="D12" s="343"/>
      <c r="E12" s="343"/>
      <c r="F12" s="343"/>
      <c r="G12" s="343"/>
      <c r="H12" s="343"/>
      <c r="I12" s="352"/>
      <c r="J12" s="327"/>
      <c r="K12" s="327"/>
      <c r="L12" s="327"/>
      <c r="M12" s="328"/>
    </row>
    <row r="13" spans="1:13" ht="19.5" customHeight="1" x14ac:dyDescent="0.25">
      <c r="A13" s="429" t="s">
        <v>13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1"/>
    </row>
    <row r="14" spans="1:13" ht="51.75" customHeight="1" x14ac:dyDescent="0.25">
      <c r="A14" s="432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4"/>
    </row>
    <row r="15" spans="1:13" ht="19.5" customHeight="1" x14ac:dyDescent="0.25">
      <c r="A15" s="329" t="s">
        <v>14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</row>
    <row r="16" spans="1:13" ht="52.5" customHeight="1" x14ac:dyDescent="0.25">
      <c r="A16" s="353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5"/>
    </row>
    <row r="17" spans="1:13" ht="18" customHeight="1" x14ac:dyDescent="0.25">
      <c r="A17" s="329" t="s">
        <v>15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1"/>
    </row>
    <row r="18" spans="1:13" ht="46.5" customHeight="1" x14ac:dyDescent="0.25">
      <c r="A18" s="432"/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9"/>
    </row>
    <row r="19" spans="1:13" ht="16.5" customHeight="1" x14ac:dyDescent="0.25">
      <c r="A19" s="329" t="s">
        <v>16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1"/>
    </row>
    <row r="20" spans="1:13" ht="52.5" customHeight="1" thickBot="1" x14ac:dyDescent="0.3">
      <c r="A20" s="478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80"/>
    </row>
    <row r="21" spans="1:13" ht="30" customHeight="1" thickBot="1" x14ac:dyDescent="0.3">
      <c r="A21" s="356" t="s">
        <v>7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/>
    </row>
    <row r="22" spans="1:13" ht="63.75" customHeight="1" x14ac:dyDescent="0.25">
      <c r="A22" s="334" t="s">
        <v>135</v>
      </c>
      <c r="B22" s="335"/>
      <c r="C22" s="336"/>
      <c r="D22" s="337"/>
      <c r="E22" s="338" t="s">
        <v>243</v>
      </c>
      <c r="F22" s="335"/>
      <c r="G22" s="339" t="s">
        <v>244</v>
      </c>
      <c r="H22" s="340"/>
      <c r="I22" s="338" t="s">
        <v>138</v>
      </c>
      <c r="J22" s="335"/>
      <c r="K22" s="341"/>
      <c r="L22" s="342"/>
      <c r="M22" s="459" t="s">
        <v>12</v>
      </c>
    </row>
    <row r="23" spans="1:13" ht="53.25" customHeight="1" x14ac:dyDescent="0.25">
      <c r="A23" s="332" t="s">
        <v>193</v>
      </c>
      <c r="B23" s="456"/>
      <c r="C23" s="457"/>
      <c r="D23" s="458"/>
      <c r="E23" s="465" t="s">
        <v>90</v>
      </c>
      <c r="F23" s="456"/>
      <c r="G23" s="476"/>
      <c r="H23" s="477"/>
      <c r="I23" s="465" t="s">
        <v>91</v>
      </c>
      <c r="J23" s="456"/>
      <c r="K23" s="474"/>
      <c r="L23" s="475"/>
      <c r="M23" s="460"/>
    </row>
    <row r="24" spans="1:13" ht="53.25" customHeight="1" x14ac:dyDescent="0.25">
      <c r="A24" s="332" t="s">
        <v>136</v>
      </c>
      <c r="B24" s="456"/>
      <c r="C24" s="457"/>
      <c r="D24" s="458"/>
      <c r="E24" s="465" t="s">
        <v>17</v>
      </c>
      <c r="F24" s="456"/>
      <c r="G24" s="466">
        <v>0</v>
      </c>
      <c r="H24" s="467"/>
      <c r="I24" s="465" t="s">
        <v>139</v>
      </c>
      <c r="J24" s="456"/>
      <c r="K24" s="470">
        <v>0</v>
      </c>
      <c r="L24" s="471"/>
      <c r="M24" s="460"/>
    </row>
    <row r="25" spans="1:13" s="19" customFormat="1" ht="69" customHeight="1" x14ac:dyDescent="0.25">
      <c r="A25" s="332" t="s">
        <v>87</v>
      </c>
      <c r="B25" s="456"/>
      <c r="C25" s="457"/>
      <c r="D25" s="458"/>
      <c r="E25" s="465" t="s">
        <v>132</v>
      </c>
      <c r="F25" s="456"/>
      <c r="G25" s="457"/>
      <c r="H25" s="458"/>
      <c r="I25" s="472" t="s">
        <v>153</v>
      </c>
      <c r="J25" s="472"/>
      <c r="K25" s="473"/>
      <c r="L25" s="473"/>
      <c r="M25" s="461"/>
    </row>
    <row r="26" spans="1:13" ht="90" customHeight="1" thickBot="1" x14ac:dyDescent="0.3">
      <c r="A26" s="462" t="s">
        <v>137</v>
      </c>
      <c r="B26" s="463"/>
      <c r="C26" s="463"/>
      <c r="D26" s="464"/>
      <c r="E26" s="398"/>
      <c r="F26" s="399"/>
      <c r="G26" s="399"/>
      <c r="H26" s="399"/>
      <c r="I26" s="399"/>
      <c r="J26" s="399"/>
      <c r="K26" s="399"/>
      <c r="L26" s="399"/>
      <c r="M26" s="400"/>
    </row>
    <row r="27" spans="1:13" ht="22.5" customHeight="1" thickBot="1" x14ac:dyDescent="0.3">
      <c r="A27" s="450" t="s">
        <v>21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2"/>
    </row>
    <row r="28" spans="1:13" ht="72" customHeight="1" x14ac:dyDescent="0.25">
      <c r="A28" s="31" t="s">
        <v>252</v>
      </c>
      <c r="B28" s="394" t="s">
        <v>23</v>
      </c>
      <c r="C28" s="394"/>
      <c r="D28" s="394"/>
      <c r="E28" s="255" t="s">
        <v>249</v>
      </c>
      <c r="F28" s="255" t="s">
        <v>250</v>
      </c>
      <c r="G28" s="255" t="s">
        <v>251</v>
      </c>
      <c r="H28" s="255" t="s">
        <v>27</v>
      </c>
      <c r="I28" s="255" t="s">
        <v>28</v>
      </c>
      <c r="J28" s="21" t="s">
        <v>29</v>
      </c>
      <c r="K28" s="255" t="s">
        <v>33</v>
      </c>
      <c r="L28" s="394" t="s">
        <v>173</v>
      </c>
      <c r="M28" s="453"/>
    </row>
    <row r="29" spans="1:13" s="25" customFormat="1" ht="30" customHeight="1" x14ac:dyDescent="0.25">
      <c r="A29" s="271"/>
      <c r="B29" s="395"/>
      <c r="C29" s="396"/>
      <c r="D29" s="397"/>
      <c r="E29" s="208">
        <v>0</v>
      </c>
      <c r="F29" s="208">
        <v>0</v>
      </c>
      <c r="G29" s="209">
        <f>SUM(F29-E29)</f>
        <v>0</v>
      </c>
      <c r="H29" s="23"/>
      <c r="I29" s="24"/>
      <c r="J29" s="169"/>
      <c r="K29" s="253"/>
      <c r="L29" s="454"/>
      <c r="M29" s="455"/>
    </row>
    <row r="30" spans="1:13" s="25" customFormat="1" ht="30" customHeight="1" x14ac:dyDescent="0.25">
      <c r="A30" s="272"/>
      <c r="B30" s="364"/>
      <c r="C30" s="365"/>
      <c r="D30" s="366"/>
      <c r="E30" s="208">
        <v>0</v>
      </c>
      <c r="F30" s="208">
        <v>0</v>
      </c>
      <c r="G30" s="210">
        <f>SUM(F30-E30)</f>
        <v>0</v>
      </c>
      <c r="H30" s="26"/>
      <c r="I30" s="24"/>
      <c r="J30" s="169"/>
      <c r="K30" s="270"/>
      <c r="L30" s="454"/>
      <c r="M30" s="455"/>
    </row>
    <row r="31" spans="1:13" s="25" customFormat="1" ht="30" customHeight="1" x14ac:dyDescent="0.25">
      <c r="A31" s="272"/>
      <c r="B31" s="364"/>
      <c r="C31" s="365"/>
      <c r="D31" s="366"/>
      <c r="E31" s="208">
        <v>0</v>
      </c>
      <c r="F31" s="208">
        <v>0</v>
      </c>
      <c r="G31" s="210">
        <f t="shared" ref="G31:G67" si="0">SUM(F31-E31)</f>
        <v>0</v>
      </c>
      <c r="H31" s="26"/>
      <c r="I31" s="24"/>
      <c r="J31" s="169"/>
      <c r="K31" s="270"/>
      <c r="L31" s="454"/>
      <c r="M31" s="455"/>
    </row>
    <row r="32" spans="1:13" s="25" customFormat="1" ht="30" customHeight="1" x14ac:dyDescent="0.25">
      <c r="A32" s="272"/>
      <c r="B32" s="364"/>
      <c r="C32" s="365"/>
      <c r="D32" s="366"/>
      <c r="E32" s="208">
        <v>0</v>
      </c>
      <c r="F32" s="208">
        <v>0</v>
      </c>
      <c r="G32" s="210">
        <f t="shared" si="0"/>
        <v>0</v>
      </c>
      <c r="H32" s="26"/>
      <c r="I32" s="24"/>
      <c r="J32" s="169"/>
      <c r="K32" s="270"/>
      <c r="L32" s="454"/>
      <c r="M32" s="455"/>
    </row>
    <row r="33" spans="1:13" s="25" customFormat="1" ht="30" customHeight="1" x14ac:dyDescent="0.25">
      <c r="A33" s="272"/>
      <c r="B33" s="364"/>
      <c r="C33" s="365"/>
      <c r="D33" s="366"/>
      <c r="E33" s="208">
        <v>0</v>
      </c>
      <c r="F33" s="208">
        <v>0</v>
      </c>
      <c r="G33" s="210">
        <f t="shared" si="0"/>
        <v>0</v>
      </c>
      <c r="H33" s="26"/>
      <c r="I33" s="24"/>
      <c r="J33" s="169"/>
      <c r="K33" s="270"/>
      <c r="L33" s="454"/>
      <c r="M33" s="455"/>
    </row>
    <row r="34" spans="1:13" s="25" customFormat="1" ht="30" customHeight="1" x14ac:dyDescent="0.25">
      <c r="A34" s="272"/>
      <c r="B34" s="364"/>
      <c r="C34" s="365"/>
      <c r="D34" s="366"/>
      <c r="E34" s="208">
        <v>0</v>
      </c>
      <c r="F34" s="208">
        <v>0</v>
      </c>
      <c r="G34" s="210">
        <f t="shared" si="0"/>
        <v>0</v>
      </c>
      <c r="H34" s="26"/>
      <c r="I34" s="24"/>
      <c r="J34" s="169"/>
      <c r="K34" s="270"/>
      <c r="L34" s="454"/>
      <c r="M34" s="455"/>
    </row>
    <row r="35" spans="1:13" s="25" customFormat="1" ht="30" customHeight="1" x14ac:dyDescent="0.25">
      <c r="A35" s="272"/>
      <c r="B35" s="364"/>
      <c r="C35" s="365"/>
      <c r="D35" s="366"/>
      <c r="E35" s="208">
        <v>0</v>
      </c>
      <c r="F35" s="208">
        <v>0</v>
      </c>
      <c r="G35" s="210">
        <f t="shared" si="0"/>
        <v>0</v>
      </c>
      <c r="H35" s="26"/>
      <c r="I35" s="24"/>
      <c r="J35" s="169"/>
      <c r="K35" s="270"/>
      <c r="L35" s="454"/>
      <c r="M35" s="455"/>
    </row>
    <row r="36" spans="1:13" s="25" customFormat="1" ht="30" customHeight="1" x14ac:dyDescent="0.25">
      <c r="A36" s="272"/>
      <c r="B36" s="364"/>
      <c r="C36" s="365"/>
      <c r="D36" s="366"/>
      <c r="E36" s="208">
        <v>0</v>
      </c>
      <c r="F36" s="208">
        <v>0</v>
      </c>
      <c r="G36" s="210">
        <f t="shared" si="0"/>
        <v>0</v>
      </c>
      <c r="H36" s="26"/>
      <c r="I36" s="24"/>
      <c r="J36" s="169"/>
      <c r="K36" s="270"/>
      <c r="L36" s="454"/>
      <c r="M36" s="455"/>
    </row>
    <row r="37" spans="1:13" s="25" customFormat="1" ht="30" customHeight="1" x14ac:dyDescent="0.25">
      <c r="A37" s="272"/>
      <c r="B37" s="364"/>
      <c r="C37" s="365"/>
      <c r="D37" s="366"/>
      <c r="E37" s="208">
        <v>0</v>
      </c>
      <c r="F37" s="208">
        <v>0</v>
      </c>
      <c r="G37" s="210">
        <f t="shared" si="0"/>
        <v>0</v>
      </c>
      <c r="H37" s="26"/>
      <c r="I37" s="24"/>
      <c r="J37" s="169"/>
      <c r="K37" s="270"/>
      <c r="L37" s="454"/>
      <c r="M37" s="455"/>
    </row>
    <row r="38" spans="1:13" s="25" customFormat="1" ht="30" customHeight="1" x14ac:dyDescent="0.25">
      <c r="A38" s="272"/>
      <c r="B38" s="364"/>
      <c r="C38" s="365"/>
      <c r="D38" s="366"/>
      <c r="E38" s="208">
        <v>0</v>
      </c>
      <c r="F38" s="208">
        <v>0</v>
      </c>
      <c r="G38" s="210">
        <f t="shared" si="0"/>
        <v>0</v>
      </c>
      <c r="H38" s="26"/>
      <c r="I38" s="24"/>
      <c r="J38" s="169"/>
      <c r="K38" s="270"/>
      <c r="L38" s="454"/>
      <c r="M38" s="455"/>
    </row>
    <row r="39" spans="1:13" ht="30" customHeight="1" x14ac:dyDescent="0.25">
      <c r="A39" s="272"/>
      <c r="B39" s="364"/>
      <c r="C39" s="365"/>
      <c r="D39" s="366"/>
      <c r="E39" s="208">
        <v>0</v>
      </c>
      <c r="F39" s="208">
        <v>0</v>
      </c>
      <c r="G39" s="210">
        <f t="shared" si="0"/>
        <v>0</v>
      </c>
      <c r="H39" s="26"/>
      <c r="I39" s="24"/>
      <c r="J39" s="169"/>
      <c r="K39" s="270"/>
      <c r="L39" s="454"/>
      <c r="M39" s="455"/>
    </row>
    <row r="40" spans="1:13" ht="30" customHeight="1" x14ac:dyDescent="0.25">
      <c r="A40" s="272"/>
      <c r="B40" s="364"/>
      <c r="C40" s="365"/>
      <c r="D40" s="366"/>
      <c r="E40" s="208">
        <v>0</v>
      </c>
      <c r="F40" s="208">
        <v>0</v>
      </c>
      <c r="G40" s="210">
        <f t="shared" si="0"/>
        <v>0</v>
      </c>
      <c r="H40" s="26"/>
      <c r="I40" s="24"/>
      <c r="J40" s="169"/>
      <c r="K40" s="270"/>
      <c r="L40" s="454"/>
      <c r="M40" s="455"/>
    </row>
    <row r="41" spans="1:13" ht="30" customHeight="1" x14ac:dyDescent="0.25">
      <c r="A41" s="272"/>
      <c r="B41" s="364"/>
      <c r="C41" s="365"/>
      <c r="D41" s="366"/>
      <c r="E41" s="208">
        <v>0</v>
      </c>
      <c r="F41" s="208">
        <v>0</v>
      </c>
      <c r="G41" s="210">
        <f t="shared" si="0"/>
        <v>0</v>
      </c>
      <c r="H41" s="26"/>
      <c r="I41" s="24"/>
      <c r="J41" s="169"/>
      <c r="K41" s="270"/>
      <c r="L41" s="454"/>
      <c r="M41" s="455"/>
    </row>
    <row r="42" spans="1:13" ht="30" customHeight="1" x14ac:dyDescent="0.25">
      <c r="A42" s="272"/>
      <c r="B42" s="364"/>
      <c r="C42" s="365"/>
      <c r="D42" s="366"/>
      <c r="E42" s="208">
        <v>0</v>
      </c>
      <c r="F42" s="208">
        <v>0</v>
      </c>
      <c r="G42" s="210">
        <f t="shared" si="0"/>
        <v>0</v>
      </c>
      <c r="H42" s="26"/>
      <c r="I42" s="24"/>
      <c r="J42" s="169"/>
      <c r="K42" s="270"/>
      <c r="L42" s="454"/>
      <c r="M42" s="455"/>
    </row>
    <row r="43" spans="1:13" ht="30" customHeight="1" x14ac:dyDescent="0.25">
      <c r="A43" s="272"/>
      <c r="B43" s="364"/>
      <c r="C43" s="365"/>
      <c r="D43" s="366"/>
      <c r="E43" s="208">
        <v>0</v>
      </c>
      <c r="F43" s="208">
        <v>0</v>
      </c>
      <c r="G43" s="210">
        <f t="shared" si="0"/>
        <v>0</v>
      </c>
      <c r="H43" s="26"/>
      <c r="I43" s="24"/>
      <c r="J43" s="169"/>
      <c r="K43" s="270"/>
      <c r="L43" s="454"/>
      <c r="M43" s="455"/>
    </row>
    <row r="44" spans="1:13" ht="30" customHeight="1" x14ac:dyDescent="0.25">
      <c r="A44" s="272"/>
      <c r="B44" s="364"/>
      <c r="C44" s="365"/>
      <c r="D44" s="366"/>
      <c r="E44" s="208">
        <v>0</v>
      </c>
      <c r="F44" s="208">
        <v>0</v>
      </c>
      <c r="G44" s="210">
        <f t="shared" si="0"/>
        <v>0</v>
      </c>
      <c r="H44" s="26"/>
      <c r="I44" s="24"/>
      <c r="J44" s="169"/>
      <c r="K44" s="270"/>
      <c r="L44" s="454"/>
      <c r="M44" s="455"/>
    </row>
    <row r="45" spans="1:13" ht="30" customHeight="1" x14ac:dyDescent="0.25">
      <c r="A45" s="272"/>
      <c r="B45" s="364"/>
      <c r="C45" s="365"/>
      <c r="D45" s="366"/>
      <c r="E45" s="208">
        <v>0</v>
      </c>
      <c r="F45" s="208">
        <v>0</v>
      </c>
      <c r="G45" s="210">
        <f t="shared" si="0"/>
        <v>0</v>
      </c>
      <c r="H45" s="26"/>
      <c r="I45" s="24"/>
      <c r="J45" s="169"/>
      <c r="K45" s="270"/>
      <c r="L45" s="454"/>
      <c r="M45" s="455"/>
    </row>
    <row r="46" spans="1:13" ht="30" customHeight="1" x14ac:dyDescent="0.25">
      <c r="A46" s="272"/>
      <c r="B46" s="364"/>
      <c r="C46" s="365"/>
      <c r="D46" s="366"/>
      <c r="E46" s="208">
        <v>0</v>
      </c>
      <c r="F46" s="208">
        <v>0</v>
      </c>
      <c r="G46" s="210">
        <f t="shared" si="0"/>
        <v>0</v>
      </c>
      <c r="H46" s="26"/>
      <c r="I46" s="24"/>
      <c r="J46" s="169"/>
      <c r="K46" s="270"/>
      <c r="L46" s="454"/>
      <c r="M46" s="455"/>
    </row>
    <row r="47" spans="1:13" ht="30" customHeight="1" x14ac:dyDescent="0.25">
      <c r="A47" s="272"/>
      <c r="B47" s="364"/>
      <c r="C47" s="365"/>
      <c r="D47" s="366"/>
      <c r="E47" s="208">
        <v>0</v>
      </c>
      <c r="F47" s="208">
        <v>0</v>
      </c>
      <c r="G47" s="210">
        <f t="shared" si="0"/>
        <v>0</v>
      </c>
      <c r="H47" s="26"/>
      <c r="I47" s="24"/>
      <c r="J47" s="169"/>
      <c r="K47" s="270"/>
      <c r="L47" s="454"/>
      <c r="M47" s="455"/>
    </row>
    <row r="48" spans="1:13" ht="30" customHeight="1" x14ac:dyDescent="0.25">
      <c r="A48" s="272"/>
      <c r="B48" s="364"/>
      <c r="C48" s="365"/>
      <c r="D48" s="366"/>
      <c r="E48" s="208">
        <v>0</v>
      </c>
      <c r="F48" s="208">
        <v>0</v>
      </c>
      <c r="G48" s="210">
        <f t="shared" si="0"/>
        <v>0</v>
      </c>
      <c r="H48" s="26"/>
      <c r="I48" s="24"/>
      <c r="J48" s="169"/>
      <c r="K48" s="270"/>
      <c r="L48" s="454"/>
      <c r="M48" s="455"/>
    </row>
    <row r="49" spans="1:13" ht="30" customHeight="1" x14ac:dyDescent="0.25">
      <c r="A49" s="272"/>
      <c r="B49" s="364"/>
      <c r="C49" s="365"/>
      <c r="D49" s="366"/>
      <c r="E49" s="208">
        <v>0</v>
      </c>
      <c r="F49" s="208">
        <v>0</v>
      </c>
      <c r="G49" s="210">
        <f t="shared" si="0"/>
        <v>0</v>
      </c>
      <c r="H49" s="26"/>
      <c r="I49" s="24"/>
      <c r="J49" s="169"/>
      <c r="K49" s="270"/>
      <c r="L49" s="454"/>
      <c r="M49" s="455"/>
    </row>
    <row r="50" spans="1:13" ht="30" customHeight="1" x14ac:dyDescent="0.25">
      <c r="A50" s="272"/>
      <c r="B50" s="364"/>
      <c r="C50" s="365"/>
      <c r="D50" s="366"/>
      <c r="E50" s="208">
        <v>0</v>
      </c>
      <c r="F50" s="208">
        <v>0</v>
      </c>
      <c r="G50" s="210">
        <f t="shared" si="0"/>
        <v>0</v>
      </c>
      <c r="H50" s="26"/>
      <c r="I50" s="24"/>
      <c r="J50" s="169"/>
      <c r="K50" s="270"/>
      <c r="L50" s="454"/>
      <c r="M50" s="455"/>
    </row>
    <row r="51" spans="1:13" ht="30" customHeight="1" x14ac:dyDescent="0.25">
      <c r="A51" s="272"/>
      <c r="B51" s="364"/>
      <c r="C51" s="365"/>
      <c r="D51" s="366"/>
      <c r="E51" s="208">
        <v>0</v>
      </c>
      <c r="F51" s="208">
        <v>0</v>
      </c>
      <c r="G51" s="210">
        <f t="shared" si="0"/>
        <v>0</v>
      </c>
      <c r="H51" s="26"/>
      <c r="I51" s="24"/>
      <c r="J51" s="169"/>
      <c r="K51" s="270"/>
      <c r="L51" s="454"/>
      <c r="M51" s="455"/>
    </row>
    <row r="52" spans="1:13" ht="30" customHeight="1" x14ac:dyDescent="0.25">
      <c r="A52" s="272"/>
      <c r="B52" s="364"/>
      <c r="C52" s="365"/>
      <c r="D52" s="366"/>
      <c r="E52" s="208">
        <v>0</v>
      </c>
      <c r="F52" s="208">
        <v>0</v>
      </c>
      <c r="G52" s="210">
        <f t="shared" si="0"/>
        <v>0</v>
      </c>
      <c r="H52" s="26"/>
      <c r="I52" s="24"/>
      <c r="J52" s="169"/>
      <c r="K52" s="270"/>
      <c r="L52" s="454"/>
      <c r="M52" s="455"/>
    </row>
    <row r="53" spans="1:13" ht="30" customHeight="1" x14ac:dyDescent="0.25">
      <c r="A53" s="272"/>
      <c r="B53" s="364"/>
      <c r="C53" s="365"/>
      <c r="D53" s="366"/>
      <c r="E53" s="208">
        <v>0</v>
      </c>
      <c r="F53" s="208">
        <v>0</v>
      </c>
      <c r="G53" s="210">
        <f t="shared" si="0"/>
        <v>0</v>
      </c>
      <c r="H53" s="26"/>
      <c r="I53" s="24"/>
      <c r="J53" s="169"/>
      <c r="K53" s="270"/>
      <c r="L53" s="454"/>
      <c r="M53" s="455"/>
    </row>
    <row r="54" spans="1:13" ht="30" customHeight="1" x14ac:dyDescent="0.25">
      <c r="A54" s="272"/>
      <c r="B54" s="364"/>
      <c r="C54" s="365"/>
      <c r="D54" s="366"/>
      <c r="E54" s="208">
        <v>0</v>
      </c>
      <c r="F54" s="208">
        <v>0</v>
      </c>
      <c r="G54" s="210">
        <f t="shared" si="0"/>
        <v>0</v>
      </c>
      <c r="H54" s="26"/>
      <c r="I54" s="24"/>
      <c r="J54" s="169"/>
      <c r="K54" s="270"/>
      <c r="L54" s="454"/>
      <c r="M54" s="455"/>
    </row>
    <row r="55" spans="1:13" ht="30" customHeight="1" x14ac:dyDescent="0.25">
      <c r="A55" s="272"/>
      <c r="B55" s="364"/>
      <c r="C55" s="365"/>
      <c r="D55" s="366"/>
      <c r="E55" s="208">
        <v>0</v>
      </c>
      <c r="F55" s="208">
        <v>0</v>
      </c>
      <c r="G55" s="210">
        <f t="shared" si="0"/>
        <v>0</v>
      </c>
      <c r="H55" s="269"/>
      <c r="I55" s="24"/>
      <c r="J55" s="169"/>
      <c r="K55" s="270"/>
      <c r="L55" s="454"/>
      <c r="M55" s="455"/>
    </row>
    <row r="56" spans="1:13" ht="30" customHeight="1" x14ac:dyDescent="0.25">
      <c r="A56" s="272"/>
      <c r="B56" s="364"/>
      <c r="C56" s="365"/>
      <c r="D56" s="366"/>
      <c r="E56" s="208">
        <v>0</v>
      </c>
      <c r="F56" s="208">
        <v>0</v>
      </c>
      <c r="G56" s="210">
        <f t="shared" si="0"/>
        <v>0</v>
      </c>
      <c r="H56" s="269"/>
      <c r="I56" s="24"/>
      <c r="J56" s="169"/>
      <c r="K56" s="270"/>
      <c r="L56" s="454"/>
      <c r="M56" s="455"/>
    </row>
    <row r="57" spans="1:13" ht="30" customHeight="1" x14ac:dyDescent="0.25">
      <c r="A57" s="272"/>
      <c r="B57" s="364"/>
      <c r="C57" s="365"/>
      <c r="D57" s="366"/>
      <c r="E57" s="208">
        <v>0</v>
      </c>
      <c r="F57" s="208">
        <v>0</v>
      </c>
      <c r="G57" s="210">
        <f t="shared" si="0"/>
        <v>0</v>
      </c>
      <c r="H57" s="269"/>
      <c r="I57" s="24"/>
      <c r="J57" s="169"/>
      <c r="K57" s="270"/>
      <c r="L57" s="364"/>
      <c r="M57" s="502"/>
    </row>
    <row r="58" spans="1:13" ht="30" customHeight="1" x14ac:dyDescent="0.25">
      <c r="A58" s="272"/>
      <c r="B58" s="364"/>
      <c r="C58" s="365"/>
      <c r="D58" s="366"/>
      <c r="E58" s="208">
        <v>0</v>
      </c>
      <c r="F58" s="208">
        <v>0</v>
      </c>
      <c r="G58" s="210">
        <f t="shared" si="0"/>
        <v>0</v>
      </c>
      <c r="H58" s="269"/>
      <c r="I58" s="24"/>
      <c r="J58" s="169"/>
      <c r="K58" s="270"/>
      <c r="L58" s="364"/>
      <c r="M58" s="502"/>
    </row>
    <row r="59" spans="1:13" ht="30" customHeight="1" x14ac:dyDescent="0.25">
      <c r="A59" s="272"/>
      <c r="B59" s="364"/>
      <c r="C59" s="365"/>
      <c r="D59" s="366"/>
      <c r="E59" s="208">
        <v>0</v>
      </c>
      <c r="F59" s="208">
        <v>0</v>
      </c>
      <c r="G59" s="210">
        <f t="shared" si="0"/>
        <v>0</v>
      </c>
      <c r="H59" s="26"/>
      <c r="I59" s="24"/>
      <c r="J59" s="169"/>
      <c r="K59" s="270"/>
      <c r="L59" s="454"/>
      <c r="M59" s="455"/>
    </row>
    <row r="60" spans="1:13" ht="30" customHeight="1" x14ac:dyDescent="0.25">
      <c r="A60" s="272"/>
      <c r="B60" s="364"/>
      <c r="C60" s="365"/>
      <c r="D60" s="366"/>
      <c r="E60" s="208">
        <v>0</v>
      </c>
      <c r="F60" s="208">
        <v>0</v>
      </c>
      <c r="G60" s="210">
        <f t="shared" si="0"/>
        <v>0</v>
      </c>
      <c r="H60" s="26"/>
      <c r="I60" s="24"/>
      <c r="J60" s="169"/>
      <c r="K60" s="270"/>
      <c r="L60" s="454"/>
      <c r="M60" s="455"/>
    </row>
    <row r="61" spans="1:13" ht="30" customHeight="1" x14ac:dyDescent="0.25">
      <c r="A61" s="272"/>
      <c r="B61" s="364"/>
      <c r="C61" s="365"/>
      <c r="D61" s="366"/>
      <c r="E61" s="208">
        <v>0</v>
      </c>
      <c r="F61" s="208">
        <v>0</v>
      </c>
      <c r="G61" s="210">
        <f t="shared" si="0"/>
        <v>0</v>
      </c>
      <c r="H61" s="26"/>
      <c r="I61" s="24"/>
      <c r="J61" s="169"/>
      <c r="K61" s="270"/>
      <c r="L61" s="454"/>
      <c r="M61" s="455"/>
    </row>
    <row r="62" spans="1:13" ht="30" customHeight="1" x14ac:dyDescent="0.25">
      <c r="A62" s="272"/>
      <c r="B62" s="364"/>
      <c r="C62" s="365"/>
      <c r="D62" s="366"/>
      <c r="E62" s="208">
        <v>0</v>
      </c>
      <c r="F62" s="208">
        <v>0</v>
      </c>
      <c r="G62" s="210">
        <f t="shared" si="0"/>
        <v>0</v>
      </c>
      <c r="H62" s="26"/>
      <c r="I62" s="24"/>
      <c r="J62" s="169"/>
      <c r="K62" s="270"/>
      <c r="L62" s="454"/>
      <c r="M62" s="455"/>
    </row>
    <row r="63" spans="1:13" ht="30" customHeight="1" x14ac:dyDescent="0.25">
      <c r="A63" s="272"/>
      <c r="B63" s="364"/>
      <c r="C63" s="365"/>
      <c r="D63" s="366"/>
      <c r="E63" s="208">
        <v>0</v>
      </c>
      <c r="F63" s="208">
        <v>0</v>
      </c>
      <c r="G63" s="210">
        <f t="shared" si="0"/>
        <v>0</v>
      </c>
      <c r="H63" s="26"/>
      <c r="I63" s="24"/>
      <c r="J63" s="169"/>
      <c r="K63" s="270"/>
      <c r="L63" s="454"/>
      <c r="M63" s="455"/>
    </row>
    <row r="64" spans="1:13" ht="30" customHeight="1" x14ac:dyDescent="0.25">
      <c r="A64" s="272"/>
      <c r="B64" s="364"/>
      <c r="C64" s="365"/>
      <c r="D64" s="366"/>
      <c r="E64" s="208">
        <v>0</v>
      </c>
      <c r="F64" s="208">
        <v>0</v>
      </c>
      <c r="G64" s="210">
        <f t="shared" si="0"/>
        <v>0</v>
      </c>
      <c r="H64" s="26"/>
      <c r="I64" s="24"/>
      <c r="J64" s="169"/>
      <c r="K64" s="270"/>
      <c r="L64" s="454"/>
      <c r="M64" s="455"/>
    </row>
    <row r="65" spans="1:13" ht="30" customHeight="1" x14ac:dyDescent="0.25">
      <c r="A65" s="272"/>
      <c r="B65" s="364"/>
      <c r="C65" s="365"/>
      <c r="D65" s="366"/>
      <c r="E65" s="208">
        <v>0</v>
      </c>
      <c r="F65" s="208">
        <v>0</v>
      </c>
      <c r="G65" s="210">
        <f t="shared" si="0"/>
        <v>0</v>
      </c>
      <c r="H65" s="26"/>
      <c r="I65" s="24"/>
      <c r="J65" s="169"/>
      <c r="K65" s="270"/>
      <c r="L65" s="454"/>
      <c r="M65" s="455"/>
    </row>
    <row r="66" spans="1:13" ht="30" customHeight="1" x14ac:dyDescent="0.25">
      <c r="A66" s="272"/>
      <c r="B66" s="364"/>
      <c r="C66" s="365"/>
      <c r="D66" s="366"/>
      <c r="E66" s="208">
        <v>0</v>
      </c>
      <c r="F66" s="208">
        <v>0</v>
      </c>
      <c r="G66" s="210">
        <f t="shared" si="0"/>
        <v>0</v>
      </c>
      <c r="H66" s="26"/>
      <c r="I66" s="24"/>
      <c r="J66" s="169"/>
      <c r="K66" s="270"/>
      <c r="L66" s="454"/>
      <c r="M66" s="455"/>
    </row>
    <row r="67" spans="1:13" ht="30" customHeight="1" thickBot="1" x14ac:dyDescent="0.3">
      <c r="A67" s="284"/>
      <c r="B67" s="361"/>
      <c r="C67" s="362"/>
      <c r="D67" s="363"/>
      <c r="E67" s="285">
        <v>0</v>
      </c>
      <c r="F67" s="285">
        <v>0</v>
      </c>
      <c r="G67" s="286">
        <f t="shared" si="0"/>
        <v>0</v>
      </c>
      <c r="H67" s="287"/>
      <c r="I67" s="288"/>
      <c r="J67" s="289"/>
      <c r="K67" s="290"/>
      <c r="L67" s="566"/>
      <c r="M67" s="567"/>
    </row>
    <row r="68" spans="1:13" ht="30" customHeight="1" x14ac:dyDescent="0.25">
      <c r="A68" s="481" t="s">
        <v>256</v>
      </c>
      <c r="B68" s="482"/>
      <c r="C68" s="483"/>
      <c r="D68" s="487"/>
      <c r="E68" s="488"/>
      <c r="F68" s="488"/>
      <c r="G68" s="488"/>
      <c r="H68" s="488"/>
      <c r="I68" s="488"/>
      <c r="J68" s="488"/>
      <c r="K68" s="488"/>
      <c r="L68" s="488"/>
      <c r="M68" s="489"/>
    </row>
    <row r="69" spans="1:13" ht="30" customHeight="1" thickBot="1" x14ac:dyDescent="0.3">
      <c r="A69" s="484"/>
      <c r="B69" s="485"/>
      <c r="C69" s="486"/>
      <c r="D69" s="490"/>
      <c r="E69" s="491"/>
      <c r="F69" s="491"/>
      <c r="G69" s="491"/>
      <c r="H69" s="491"/>
      <c r="I69" s="491"/>
      <c r="J69" s="491"/>
      <c r="K69" s="491"/>
      <c r="L69" s="491"/>
      <c r="M69" s="492"/>
    </row>
    <row r="70" spans="1:13" s="30" customFormat="1" ht="92.25" customHeight="1" thickBot="1" x14ac:dyDescent="0.3">
      <c r="A70" s="442" t="s">
        <v>239</v>
      </c>
      <c r="B70" s="443"/>
      <c r="C70" s="443"/>
      <c r="D70" s="443"/>
      <c r="E70" s="443"/>
      <c r="F70" s="443"/>
      <c r="G70" s="378"/>
      <c r="H70" s="27" t="s">
        <v>68</v>
      </c>
      <c r="I70" s="28">
        <v>0</v>
      </c>
      <c r="J70" s="29" t="s">
        <v>140</v>
      </c>
      <c r="K70" s="447"/>
      <c r="L70" s="447"/>
      <c r="M70" s="448"/>
    </row>
    <row r="71" spans="1:13" s="30" customFormat="1" ht="66" customHeight="1" thickBot="1" x14ac:dyDescent="0.3">
      <c r="A71" s="442" t="s">
        <v>176</v>
      </c>
      <c r="B71" s="443"/>
      <c r="C71" s="443"/>
      <c r="D71" s="443"/>
      <c r="E71" s="443"/>
      <c r="F71" s="444"/>
      <c r="G71" s="588"/>
      <c r="H71" s="589"/>
      <c r="I71" s="589"/>
      <c r="J71" s="589"/>
      <c r="K71" s="589"/>
      <c r="L71" s="589"/>
      <c r="M71" s="590"/>
    </row>
    <row r="72" spans="1:13" s="30" customFormat="1" ht="56.25" customHeight="1" thickBot="1" x14ac:dyDescent="0.3">
      <c r="A72" s="442" t="s">
        <v>194</v>
      </c>
      <c r="B72" s="443"/>
      <c r="C72" s="443"/>
      <c r="D72" s="443"/>
      <c r="E72" s="443"/>
      <c r="F72" s="444"/>
      <c r="G72" s="445"/>
      <c r="H72" s="445"/>
      <c r="I72" s="445"/>
      <c r="J72" s="445"/>
      <c r="K72" s="445"/>
      <c r="L72" s="445"/>
      <c r="M72" s="446"/>
    </row>
    <row r="73" spans="1:13" s="30" customFormat="1" ht="69" customHeight="1" thickBot="1" x14ac:dyDescent="0.3">
      <c r="A73" s="391" t="s">
        <v>195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3"/>
    </row>
    <row r="74" spans="1:13" ht="15.75" x14ac:dyDescent="0.25">
      <c r="A74" s="371" t="s">
        <v>52</v>
      </c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2"/>
    </row>
    <row r="75" spans="1:13" ht="16.5" thickBot="1" x14ac:dyDescent="0.3">
      <c r="A75" s="568"/>
      <c r="B75" s="569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70"/>
    </row>
    <row r="76" spans="1:13" ht="37.5" customHeight="1" x14ac:dyDescent="0.25">
      <c r="A76" s="493" t="s">
        <v>141</v>
      </c>
      <c r="B76" s="494"/>
      <c r="C76" s="494"/>
      <c r="D76" s="31" t="s">
        <v>45</v>
      </c>
      <c r="E76" s="255" t="s">
        <v>41</v>
      </c>
      <c r="F76" s="21" t="s">
        <v>40</v>
      </c>
      <c r="G76" s="32" t="s">
        <v>44</v>
      </c>
      <c r="H76" s="499" t="s">
        <v>47</v>
      </c>
      <c r="I76" s="451"/>
      <c r="J76" s="451"/>
      <c r="K76" s="451"/>
      <c r="L76" s="451"/>
      <c r="M76" s="452"/>
    </row>
    <row r="77" spans="1:13" ht="80.25" customHeight="1" x14ac:dyDescent="0.25">
      <c r="A77" s="495"/>
      <c r="B77" s="496"/>
      <c r="C77" s="496"/>
      <c r="D77" s="33" t="s">
        <v>196</v>
      </c>
      <c r="E77" s="34">
        <v>40</v>
      </c>
      <c r="F77" s="35"/>
      <c r="G77" s="36">
        <f>SUM(F77*E77)</f>
        <v>0</v>
      </c>
      <c r="H77" s="360"/>
      <c r="I77" s="360"/>
      <c r="J77" s="360"/>
      <c r="K77" s="360"/>
      <c r="L77" s="360"/>
      <c r="M77" s="439"/>
    </row>
    <row r="78" spans="1:13" ht="41.25" customHeight="1" x14ac:dyDescent="0.25">
      <c r="A78" s="495"/>
      <c r="B78" s="496"/>
      <c r="C78" s="496"/>
      <c r="D78" s="33" t="s">
        <v>46</v>
      </c>
      <c r="E78" s="34">
        <v>0.48</v>
      </c>
      <c r="F78" s="251"/>
      <c r="G78" s="36">
        <f>SUM(F78*E78)</f>
        <v>0</v>
      </c>
      <c r="H78" s="360"/>
      <c r="I78" s="360"/>
      <c r="J78" s="360"/>
      <c r="K78" s="360"/>
      <c r="L78" s="360"/>
      <c r="M78" s="439"/>
    </row>
    <row r="79" spans="1:13" ht="39" customHeight="1" x14ac:dyDescent="0.25">
      <c r="A79" s="495"/>
      <c r="B79" s="496"/>
      <c r="C79" s="496"/>
      <c r="D79" s="33" t="s">
        <v>43</v>
      </c>
      <c r="E79" s="37"/>
      <c r="F79" s="251"/>
      <c r="G79" s="36">
        <f>SUM(F79*E79)</f>
        <v>0</v>
      </c>
      <c r="H79" s="360"/>
      <c r="I79" s="360"/>
      <c r="J79" s="360"/>
      <c r="K79" s="360"/>
      <c r="L79" s="360"/>
      <c r="M79" s="439"/>
    </row>
    <row r="80" spans="1:13" ht="36.75" customHeight="1" x14ac:dyDescent="0.25">
      <c r="A80" s="495"/>
      <c r="B80" s="496"/>
      <c r="C80" s="496"/>
      <c r="D80" s="33" t="s">
        <v>39</v>
      </c>
      <c r="E80" s="38"/>
      <c r="F80" s="251"/>
      <c r="G80" s="36">
        <f>SUM(F80*E80 )</f>
        <v>0</v>
      </c>
      <c r="H80" s="360"/>
      <c r="I80" s="360"/>
      <c r="J80" s="360"/>
      <c r="K80" s="360"/>
      <c r="L80" s="360"/>
      <c r="M80" s="439"/>
    </row>
    <row r="81" spans="1:13" ht="42" customHeight="1" x14ac:dyDescent="0.25">
      <c r="A81" s="495"/>
      <c r="B81" s="496"/>
      <c r="C81" s="496"/>
      <c r="D81" s="33" t="s">
        <v>42</v>
      </c>
      <c r="E81" s="34">
        <v>125</v>
      </c>
      <c r="F81" s="251"/>
      <c r="G81" s="36">
        <f>SUM(F81*E81)</f>
        <v>0</v>
      </c>
      <c r="H81" s="360"/>
      <c r="I81" s="360"/>
      <c r="J81" s="360"/>
      <c r="K81" s="360"/>
      <c r="L81" s="360"/>
      <c r="M81" s="439"/>
    </row>
    <row r="82" spans="1:13" ht="48" customHeight="1" thickBot="1" x14ac:dyDescent="0.3">
      <c r="A82" s="497"/>
      <c r="B82" s="498"/>
      <c r="C82" s="498"/>
      <c r="D82" s="39" t="s">
        <v>70</v>
      </c>
      <c r="E82" s="40">
        <v>10</v>
      </c>
      <c r="F82" s="254"/>
      <c r="G82" s="41">
        <f>SUM(F82*E82)</f>
        <v>0</v>
      </c>
      <c r="H82" s="500"/>
      <c r="I82" s="500"/>
      <c r="J82" s="500"/>
      <c r="K82" s="500"/>
      <c r="L82" s="500"/>
      <c r="M82" s="501"/>
    </row>
    <row r="83" spans="1:13" ht="21" customHeight="1" thickBot="1" x14ac:dyDescent="0.3">
      <c r="A83" s="367" t="s">
        <v>48</v>
      </c>
      <c r="B83" s="368"/>
      <c r="C83" s="368"/>
      <c r="D83" s="369"/>
      <c r="E83" s="369"/>
      <c r="F83" s="369"/>
      <c r="G83" s="369"/>
      <c r="H83" s="369"/>
      <c r="I83" s="369"/>
      <c r="J83" s="369"/>
      <c r="K83" s="369"/>
      <c r="L83" s="370"/>
      <c r="M83" s="42">
        <f>SUM(G77:G82)</f>
        <v>0</v>
      </c>
    </row>
    <row r="84" spans="1:13" ht="2.25" customHeight="1" x14ac:dyDescent="0.25">
      <c r="A84" s="371" t="s">
        <v>233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3"/>
    </row>
    <row r="85" spans="1:13" ht="23.25" customHeight="1" thickBot="1" x14ac:dyDescent="0.3">
      <c r="A85" s="374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6"/>
    </row>
    <row r="86" spans="1:13" ht="30.75" customHeight="1" thickBot="1" x14ac:dyDescent="0.3">
      <c r="A86" s="377" t="s">
        <v>142</v>
      </c>
      <c r="B86" s="378"/>
      <c r="C86" s="379"/>
      <c r="D86" s="384" t="s">
        <v>49</v>
      </c>
      <c r="E86" s="385"/>
      <c r="F86" s="385"/>
      <c r="G86" s="385"/>
      <c r="H86" s="385"/>
      <c r="I86" s="385"/>
      <c r="J86" s="386"/>
      <c r="K86" s="220" t="s">
        <v>51</v>
      </c>
      <c r="L86" s="220" t="s">
        <v>50</v>
      </c>
      <c r="M86" s="220" t="s">
        <v>44</v>
      </c>
    </row>
    <row r="87" spans="1:13" ht="30.75" customHeight="1" x14ac:dyDescent="0.25">
      <c r="A87" s="380"/>
      <c r="B87" s="325"/>
      <c r="C87" s="326"/>
      <c r="D87" s="387"/>
      <c r="E87" s="388"/>
      <c r="F87" s="388"/>
      <c r="G87" s="388"/>
      <c r="H87" s="388"/>
      <c r="I87" s="388"/>
      <c r="J87" s="388"/>
      <c r="K87" s="44">
        <v>0</v>
      </c>
      <c r="L87" s="203"/>
      <c r="M87" s="274">
        <f t="shared" ref="M87:M95" si="1">SUM(L87*K87)</f>
        <v>0</v>
      </c>
    </row>
    <row r="88" spans="1:13" ht="30.75" customHeight="1" x14ac:dyDescent="0.25">
      <c r="A88" s="380"/>
      <c r="B88" s="325"/>
      <c r="C88" s="326"/>
      <c r="D88" s="389"/>
      <c r="E88" s="390"/>
      <c r="F88" s="390"/>
      <c r="G88" s="390"/>
      <c r="H88" s="390"/>
      <c r="I88" s="390"/>
      <c r="J88" s="390"/>
      <c r="K88" s="44">
        <v>0</v>
      </c>
      <c r="L88" s="204"/>
      <c r="M88" s="275">
        <f t="shared" si="1"/>
        <v>0</v>
      </c>
    </row>
    <row r="89" spans="1:13" ht="30.75" customHeight="1" x14ac:dyDescent="0.25">
      <c r="A89" s="380"/>
      <c r="B89" s="325"/>
      <c r="C89" s="326"/>
      <c r="D89" s="710"/>
      <c r="E89" s="710"/>
      <c r="F89" s="710"/>
      <c r="G89" s="710"/>
      <c r="H89" s="710"/>
      <c r="I89" s="710"/>
      <c r="J89" s="359"/>
      <c r="K89" s="44">
        <v>0</v>
      </c>
      <c r="L89" s="203"/>
      <c r="M89" s="275">
        <f t="shared" si="1"/>
        <v>0</v>
      </c>
    </row>
    <row r="90" spans="1:13" ht="30.75" customHeight="1" x14ac:dyDescent="0.25">
      <c r="A90" s="380"/>
      <c r="B90" s="325"/>
      <c r="C90" s="326"/>
      <c r="D90" s="359"/>
      <c r="E90" s="360"/>
      <c r="F90" s="360"/>
      <c r="G90" s="360"/>
      <c r="H90" s="360"/>
      <c r="I90" s="360"/>
      <c r="J90" s="360"/>
      <c r="K90" s="44">
        <v>0</v>
      </c>
      <c r="L90" s="204"/>
      <c r="M90" s="275">
        <f t="shared" si="1"/>
        <v>0</v>
      </c>
    </row>
    <row r="91" spans="1:13" ht="30.75" customHeight="1" x14ac:dyDescent="0.25">
      <c r="A91" s="380"/>
      <c r="B91" s="325"/>
      <c r="C91" s="326"/>
      <c r="D91" s="359"/>
      <c r="E91" s="360"/>
      <c r="F91" s="360"/>
      <c r="G91" s="360"/>
      <c r="H91" s="360"/>
      <c r="I91" s="360"/>
      <c r="J91" s="360"/>
      <c r="K91" s="44">
        <v>0</v>
      </c>
      <c r="L91" s="204"/>
      <c r="M91" s="275">
        <f t="shared" si="1"/>
        <v>0</v>
      </c>
    </row>
    <row r="92" spans="1:13" ht="30.75" customHeight="1" x14ac:dyDescent="0.25">
      <c r="A92" s="380"/>
      <c r="B92" s="325"/>
      <c r="C92" s="326"/>
      <c r="D92" s="359"/>
      <c r="E92" s="360"/>
      <c r="F92" s="360"/>
      <c r="G92" s="360"/>
      <c r="H92" s="360"/>
      <c r="I92" s="360"/>
      <c r="J92" s="360"/>
      <c r="K92" s="44">
        <v>0</v>
      </c>
      <c r="L92" s="204"/>
      <c r="M92" s="275">
        <f t="shared" si="1"/>
        <v>0</v>
      </c>
    </row>
    <row r="93" spans="1:13" ht="30.75" customHeight="1" x14ac:dyDescent="0.25">
      <c r="A93" s="380"/>
      <c r="B93" s="325"/>
      <c r="C93" s="326"/>
      <c r="D93" s="359"/>
      <c r="E93" s="360"/>
      <c r="F93" s="360"/>
      <c r="G93" s="360"/>
      <c r="H93" s="360"/>
      <c r="I93" s="360"/>
      <c r="J93" s="360"/>
      <c r="K93" s="44">
        <v>0</v>
      </c>
      <c r="L93" s="204"/>
      <c r="M93" s="275">
        <f t="shared" si="1"/>
        <v>0</v>
      </c>
    </row>
    <row r="94" spans="1:13" ht="30.75" customHeight="1" thickBot="1" x14ac:dyDescent="0.3">
      <c r="A94" s="380"/>
      <c r="B94" s="325"/>
      <c r="C94" s="326"/>
      <c r="D94" s="711"/>
      <c r="E94" s="440"/>
      <c r="F94" s="440"/>
      <c r="G94" s="440"/>
      <c r="H94" s="440"/>
      <c r="I94" s="440"/>
      <c r="J94" s="440"/>
      <c r="K94" s="277">
        <v>0</v>
      </c>
      <c r="L94" s="267"/>
      <c r="M94" s="278">
        <f t="shared" si="1"/>
        <v>0</v>
      </c>
    </row>
    <row r="95" spans="1:13" ht="33" customHeight="1" thickBot="1" x14ac:dyDescent="0.3">
      <c r="A95" s="380"/>
      <c r="B95" s="325"/>
      <c r="C95" s="326"/>
      <c r="D95" s="283" t="s">
        <v>253</v>
      </c>
      <c r="E95" s="279" t="s">
        <v>254</v>
      </c>
      <c r="F95" s="581"/>
      <c r="G95" s="581"/>
      <c r="H95" s="273" t="s">
        <v>255</v>
      </c>
      <c r="I95" s="316" t="s">
        <v>231</v>
      </c>
      <c r="J95" s="317"/>
      <c r="K95" s="280">
        <v>0</v>
      </c>
      <c r="L95" s="282"/>
      <c r="M95" s="281">
        <f t="shared" si="1"/>
        <v>0</v>
      </c>
    </row>
    <row r="96" spans="1:13" ht="36.75" customHeight="1" x14ac:dyDescent="0.25">
      <c r="A96" s="380"/>
      <c r="B96" s="325"/>
      <c r="C96" s="326"/>
      <c r="D96" s="276" t="s">
        <v>237</v>
      </c>
      <c r="E96" s="320"/>
      <c r="F96" s="321"/>
      <c r="G96" s="321"/>
      <c r="H96" s="321"/>
      <c r="I96" s="321"/>
      <c r="J96" s="321"/>
      <c r="K96" s="321"/>
      <c r="L96" s="321"/>
      <c r="M96" s="322"/>
    </row>
    <row r="97" spans="1:14" ht="30.75" customHeight="1" x14ac:dyDescent="0.25">
      <c r="A97" s="380"/>
      <c r="B97" s="325"/>
      <c r="C97" s="326"/>
      <c r="D97" s="318" t="s">
        <v>235</v>
      </c>
      <c r="E97" s="319"/>
      <c r="F97" s="312"/>
      <c r="G97" s="313"/>
      <c r="H97" s="229" t="s">
        <v>229</v>
      </c>
      <c r="I97" s="232" t="s">
        <v>230</v>
      </c>
      <c r="J97" s="219" t="s">
        <v>240</v>
      </c>
      <c r="K97" s="208">
        <v>0</v>
      </c>
      <c r="L97" s="219" t="s">
        <v>241</v>
      </c>
      <c r="M97" s="230">
        <v>0</v>
      </c>
    </row>
    <row r="98" spans="1:14" ht="30.75" customHeight="1" thickBot="1" x14ac:dyDescent="0.3">
      <c r="A98" s="381"/>
      <c r="B98" s="382"/>
      <c r="C98" s="383"/>
      <c r="D98" s="318" t="s">
        <v>236</v>
      </c>
      <c r="E98" s="319"/>
      <c r="F98" s="314"/>
      <c r="G98" s="315"/>
      <c r="H98" s="229" t="s">
        <v>229</v>
      </c>
      <c r="I98" s="233" t="s">
        <v>230</v>
      </c>
      <c r="J98" s="234" t="s">
        <v>240</v>
      </c>
      <c r="K98" s="208">
        <v>0</v>
      </c>
      <c r="L98" s="219" t="s">
        <v>241</v>
      </c>
      <c r="M98" s="231">
        <v>0</v>
      </c>
    </row>
    <row r="99" spans="1:14" ht="31.5" customHeight="1" thickBot="1" x14ac:dyDescent="0.3">
      <c r="A99" s="367" t="s">
        <v>48</v>
      </c>
      <c r="B99" s="368"/>
      <c r="C99" s="368"/>
      <c r="D99" s="368"/>
      <c r="E99" s="368"/>
      <c r="F99" s="368"/>
      <c r="G99" s="368"/>
      <c r="H99" s="368"/>
      <c r="I99" s="368"/>
      <c r="J99" s="369"/>
      <c r="K99" s="368"/>
      <c r="L99" s="411"/>
      <c r="M99" s="52">
        <f>SUM(M87:M95)</f>
        <v>0</v>
      </c>
    </row>
    <row r="100" spans="1:14" ht="46.5" customHeight="1" thickBot="1" x14ac:dyDescent="0.3">
      <c r="A100" s="316" t="s">
        <v>92</v>
      </c>
      <c r="B100" s="412"/>
      <c r="C100" s="412"/>
      <c r="D100" s="317"/>
      <c r="E100" s="574"/>
      <c r="F100" s="575"/>
      <c r="G100" s="575"/>
      <c r="H100" s="575"/>
      <c r="I100" s="575"/>
      <c r="J100" s="575"/>
      <c r="K100" s="575"/>
      <c r="L100" s="575"/>
      <c r="M100" s="576"/>
      <c r="N100" s="45"/>
    </row>
    <row r="101" spans="1:14" ht="17.25" customHeight="1" thickBot="1" x14ac:dyDescent="0.3">
      <c r="A101" s="371" t="s">
        <v>53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3"/>
    </row>
    <row r="102" spans="1:14" ht="32.25" customHeight="1" thickBot="1" x14ac:dyDescent="0.3">
      <c r="A102" s="377" t="s">
        <v>143</v>
      </c>
      <c r="B102" s="378"/>
      <c r="C102" s="378"/>
      <c r="D102" s="577" t="s">
        <v>49</v>
      </c>
      <c r="E102" s="385"/>
      <c r="F102" s="385"/>
      <c r="G102" s="385"/>
      <c r="H102" s="385"/>
      <c r="I102" s="385"/>
      <c r="J102" s="386"/>
      <c r="K102" s="252" t="s">
        <v>54</v>
      </c>
      <c r="L102" s="435" t="s">
        <v>47</v>
      </c>
      <c r="M102" s="436"/>
    </row>
    <row r="103" spans="1:14" ht="28.5" customHeight="1" x14ac:dyDescent="0.25">
      <c r="A103" s="380"/>
      <c r="B103" s="325"/>
      <c r="C103" s="325"/>
      <c r="D103" s="578"/>
      <c r="E103" s="437"/>
      <c r="F103" s="437"/>
      <c r="G103" s="437"/>
      <c r="H103" s="437"/>
      <c r="I103" s="437"/>
      <c r="J103" s="437"/>
      <c r="K103" s="46"/>
      <c r="L103" s="437"/>
      <c r="M103" s="438"/>
    </row>
    <row r="104" spans="1:14" ht="28.5" customHeight="1" x14ac:dyDescent="0.25">
      <c r="A104" s="380"/>
      <c r="B104" s="325"/>
      <c r="C104" s="325"/>
      <c r="D104" s="579"/>
      <c r="E104" s="360"/>
      <c r="F104" s="360"/>
      <c r="G104" s="360"/>
      <c r="H104" s="360"/>
      <c r="I104" s="360"/>
      <c r="J104" s="360"/>
      <c r="K104" s="47"/>
      <c r="L104" s="360"/>
      <c r="M104" s="439"/>
    </row>
    <row r="105" spans="1:14" ht="28.5" customHeight="1" x14ac:dyDescent="0.25">
      <c r="A105" s="380"/>
      <c r="B105" s="325"/>
      <c r="C105" s="325"/>
      <c r="D105" s="579"/>
      <c r="E105" s="360"/>
      <c r="F105" s="360"/>
      <c r="G105" s="360"/>
      <c r="H105" s="360"/>
      <c r="I105" s="360"/>
      <c r="J105" s="360"/>
      <c r="K105" s="47"/>
      <c r="L105" s="360"/>
      <c r="M105" s="439"/>
    </row>
    <row r="106" spans="1:14" ht="28.5" customHeight="1" x14ac:dyDescent="0.25">
      <c r="A106" s="380"/>
      <c r="B106" s="325"/>
      <c r="C106" s="325"/>
      <c r="D106" s="579"/>
      <c r="E106" s="360"/>
      <c r="F106" s="360"/>
      <c r="G106" s="360"/>
      <c r="H106" s="360"/>
      <c r="I106" s="360"/>
      <c r="J106" s="360"/>
      <c r="K106" s="47"/>
      <c r="L106" s="360"/>
      <c r="M106" s="439"/>
    </row>
    <row r="107" spans="1:14" ht="28.5" customHeight="1" x14ac:dyDescent="0.25">
      <c r="A107" s="380"/>
      <c r="B107" s="325"/>
      <c r="C107" s="325"/>
      <c r="D107" s="579"/>
      <c r="E107" s="360"/>
      <c r="F107" s="360"/>
      <c r="G107" s="360"/>
      <c r="H107" s="360"/>
      <c r="I107" s="360"/>
      <c r="J107" s="360"/>
      <c r="K107" s="47"/>
      <c r="L107" s="360"/>
      <c r="M107" s="439"/>
    </row>
    <row r="108" spans="1:14" ht="28.5" customHeight="1" x14ac:dyDescent="0.25">
      <c r="A108" s="380"/>
      <c r="B108" s="325"/>
      <c r="C108" s="325"/>
      <c r="D108" s="579"/>
      <c r="E108" s="360"/>
      <c r="F108" s="360"/>
      <c r="G108" s="360"/>
      <c r="H108" s="360"/>
      <c r="I108" s="360"/>
      <c r="J108" s="360"/>
      <c r="K108" s="47"/>
      <c r="L108" s="360"/>
      <c r="M108" s="439"/>
    </row>
    <row r="109" spans="1:14" ht="28.5" customHeight="1" x14ac:dyDescent="0.25">
      <c r="A109" s="380"/>
      <c r="B109" s="325"/>
      <c r="C109" s="325"/>
      <c r="D109" s="579"/>
      <c r="E109" s="360"/>
      <c r="F109" s="360"/>
      <c r="G109" s="360"/>
      <c r="H109" s="360"/>
      <c r="I109" s="360"/>
      <c r="J109" s="360"/>
      <c r="K109" s="47"/>
      <c r="L109" s="360"/>
      <c r="M109" s="439"/>
    </row>
    <row r="110" spans="1:14" ht="28.5" customHeight="1" x14ac:dyDescent="0.25">
      <c r="A110" s="380"/>
      <c r="B110" s="325"/>
      <c r="C110" s="325"/>
      <c r="D110" s="579"/>
      <c r="E110" s="360"/>
      <c r="F110" s="360"/>
      <c r="G110" s="360"/>
      <c r="H110" s="360"/>
      <c r="I110" s="360"/>
      <c r="J110" s="360"/>
      <c r="K110" s="47"/>
      <c r="L110" s="360"/>
      <c r="M110" s="439"/>
    </row>
    <row r="111" spans="1:14" ht="28.5" customHeight="1" x14ac:dyDescent="0.25">
      <c r="A111" s="380"/>
      <c r="B111" s="325"/>
      <c r="C111" s="325"/>
      <c r="D111" s="579"/>
      <c r="E111" s="360"/>
      <c r="F111" s="360"/>
      <c r="G111" s="360"/>
      <c r="H111" s="360"/>
      <c r="I111" s="360"/>
      <c r="J111" s="360"/>
      <c r="K111" s="47"/>
      <c r="L111" s="360"/>
      <c r="M111" s="439"/>
    </row>
    <row r="112" spans="1:14" ht="28.5" customHeight="1" thickBot="1" x14ac:dyDescent="0.3">
      <c r="A112" s="380"/>
      <c r="B112" s="325"/>
      <c r="C112" s="325"/>
      <c r="D112" s="580"/>
      <c r="E112" s="440"/>
      <c r="F112" s="440"/>
      <c r="G112" s="440"/>
      <c r="H112" s="440"/>
      <c r="I112" s="440"/>
      <c r="J112" s="440"/>
      <c r="K112" s="48"/>
      <c r="L112" s="440"/>
      <c r="M112" s="441"/>
    </row>
    <row r="113" spans="1:13" ht="48.75" customHeight="1" thickBot="1" x14ac:dyDescent="0.3">
      <c r="A113" s="316" t="s">
        <v>55</v>
      </c>
      <c r="B113" s="412"/>
      <c r="C113" s="412"/>
      <c r="D113" s="571"/>
      <c r="E113" s="572"/>
      <c r="F113" s="572"/>
      <c r="G113" s="572"/>
      <c r="H113" s="572"/>
      <c r="I113" s="572"/>
      <c r="J113" s="572"/>
      <c r="K113" s="572"/>
      <c r="L113" s="572"/>
      <c r="M113" s="573"/>
    </row>
    <row r="114" spans="1:13" ht="20.25" customHeight="1" thickBot="1" x14ac:dyDescent="0.3">
      <c r="A114" s="371" t="s">
        <v>56</v>
      </c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3"/>
    </row>
    <row r="115" spans="1:13" ht="30.75" customHeight="1" thickBot="1" x14ac:dyDescent="0.3">
      <c r="A115" s="377" t="s">
        <v>144</v>
      </c>
      <c r="B115" s="378"/>
      <c r="C115" s="379"/>
      <c r="D115" s="384" t="s">
        <v>49</v>
      </c>
      <c r="E115" s="385"/>
      <c r="F115" s="385"/>
      <c r="G115" s="385"/>
      <c r="H115" s="385"/>
      <c r="I115" s="385"/>
      <c r="J115" s="385"/>
      <c r="K115" s="43" t="s">
        <v>51</v>
      </c>
      <c r="L115" s="43" t="s">
        <v>50</v>
      </c>
      <c r="M115" s="197" t="s">
        <v>44</v>
      </c>
    </row>
    <row r="116" spans="1:13" ht="26.25" customHeight="1" x14ac:dyDescent="0.25">
      <c r="A116" s="380"/>
      <c r="B116" s="325"/>
      <c r="C116" s="326"/>
      <c r="D116" s="406" t="s">
        <v>57</v>
      </c>
      <c r="E116" s="407"/>
      <c r="F116" s="407"/>
      <c r="G116" s="407"/>
      <c r="H116" s="407"/>
      <c r="I116" s="407"/>
      <c r="J116" s="407"/>
      <c r="K116" s="49">
        <v>0.43</v>
      </c>
      <c r="L116" s="203"/>
      <c r="M116" s="50">
        <f>SUM(L116*K116)</f>
        <v>0</v>
      </c>
    </row>
    <row r="117" spans="1:13" ht="26.25" customHeight="1" x14ac:dyDescent="0.25">
      <c r="A117" s="380"/>
      <c r="B117" s="325"/>
      <c r="C117" s="326"/>
      <c r="D117" s="406" t="s">
        <v>58</v>
      </c>
      <c r="E117" s="407"/>
      <c r="F117" s="407"/>
      <c r="G117" s="407"/>
      <c r="H117" s="407"/>
      <c r="I117" s="407"/>
      <c r="J117" s="407"/>
      <c r="K117" s="36">
        <v>0.86</v>
      </c>
      <c r="L117" s="204"/>
      <c r="M117" s="51">
        <f t="shared" ref="M117:M127" si="2">SUM(L117*K117)</f>
        <v>0</v>
      </c>
    </row>
    <row r="118" spans="1:13" ht="26.25" customHeight="1" x14ac:dyDescent="0.25">
      <c r="A118" s="380"/>
      <c r="B118" s="325"/>
      <c r="C118" s="326"/>
      <c r="D118" s="408" t="s">
        <v>62</v>
      </c>
      <c r="E118" s="409"/>
      <c r="F118" s="409"/>
      <c r="G118" s="409"/>
      <c r="H118" s="409"/>
      <c r="I118" s="409"/>
      <c r="J118" s="409"/>
      <c r="K118" s="36">
        <v>0.28999999999999998</v>
      </c>
      <c r="L118" s="204"/>
      <c r="M118" s="51">
        <f t="shared" si="2"/>
        <v>0</v>
      </c>
    </row>
    <row r="119" spans="1:13" ht="26.25" customHeight="1" x14ac:dyDescent="0.25">
      <c r="A119" s="380"/>
      <c r="B119" s="325"/>
      <c r="C119" s="326"/>
      <c r="D119" s="408" t="s">
        <v>63</v>
      </c>
      <c r="E119" s="409"/>
      <c r="F119" s="409"/>
      <c r="G119" s="409"/>
      <c r="H119" s="409"/>
      <c r="I119" s="409"/>
      <c r="J119" s="409"/>
      <c r="K119" s="36">
        <v>0.57999999999999996</v>
      </c>
      <c r="L119" s="204"/>
      <c r="M119" s="51">
        <f t="shared" si="2"/>
        <v>0</v>
      </c>
    </row>
    <row r="120" spans="1:13" ht="26.25" customHeight="1" x14ac:dyDescent="0.25">
      <c r="A120" s="380"/>
      <c r="B120" s="325"/>
      <c r="C120" s="326"/>
      <c r="D120" s="410" t="s">
        <v>59</v>
      </c>
      <c r="E120" s="410"/>
      <c r="F120" s="410"/>
      <c r="G120" s="410"/>
      <c r="H120" s="410"/>
      <c r="I120" s="410"/>
      <c r="J120" s="408"/>
      <c r="K120" s="36">
        <v>1.7</v>
      </c>
      <c r="L120" s="204"/>
      <c r="M120" s="51">
        <f t="shared" si="2"/>
        <v>0</v>
      </c>
    </row>
    <row r="121" spans="1:13" ht="26.25" customHeight="1" x14ac:dyDescent="0.25">
      <c r="A121" s="380"/>
      <c r="B121" s="325"/>
      <c r="C121" s="326"/>
      <c r="D121" s="410" t="s">
        <v>60</v>
      </c>
      <c r="E121" s="410"/>
      <c r="F121" s="410"/>
      <c r="G121" s="410"/>
      <c r="H121" s="410"/>
      <c r="I121" s="410"/>
      <c r="J121" s="408"/>
      <c r="K121" s="36">
        <v>0.28999999999999998</v>
      </c>
      <c r="L121" s="204"/>
      <c r="M121" s="51">
        <f t="shared" si="2"/>
        <v>0</v>
      </c>
    </row>
    <row r="122" spans="1:13" ht="26.25" customHeight="1" x14ac:dyDescent="0.25">
      <c r="A122" s="380"/>
      <c r="B122" s="325"/>
      <c r="C122" s="326"/>
      <c r="D122" s="410" t="s">
        <v>61</v>
      </c>
      <c r="E122" s="410"/>
      <c r="F122" s="410"/>
      <c r="G122" s="410"/>
      <c r="H122" s="410"/>
      <c r="I122" s="410"/>
      <c r="J122" s="408"/>
      <c r="K122" s="36">
        <v>0.22</v>
      </c>
      <c r="L122" s="204"/>
      <c r="M122" s="51">
        <f t="shared" si="2"/>
        <v>0</v>
      </c>
    </row>
    <row r="123" spans="1:13" ht="26.25" customHeight="1" x14ac:dyDescent="0.25">
      <c r="A123" s="380"/>
      <c r="B123" s="325"/>
      <c r="C123" s="326"/>
      <c r="D123" s="410" t="s">
        <v>146</v>
      </c>
      <c r="E123" s="410"/>
      <c r="F123" s="410"/>
      <c r="G123" s="410"/>
      <c r="H123" s="410"/>
      <c r="I123" s="410"/>
      <c r="J123" s="408"/>
      <c r="K123" s="36">
        <v>0</v>
      </c>
      <c r="L123" s="204"/>
      <c r="M123" s="51">
        <f t="shared" si="2"/>
        <v>0</v>
      </c>
    </row>
    <row r="124" spans="1:13" ht="26.25" customHeight="1" x14ac:dyDescent="0.25">
      <c r="A124" s="380"/>
      <c r="B124" s="325"/>
      <c r="C124" s="326"/>
      <c r="D124" s="410" t="s">
        <v>147</v>
      </c>
      <c r="E124" s="410"/>
      <c r="F124" s="410"/>
      <c r="G124" s="410"/>
      <c r="H124" s="410"/>
      <c r="I124" s="410"/>
      <c r="J124" s="408"/>
      <c r="K124" s="36">
        <v>0</v>
      </c>
      <c r="L124" s="204"/>
      <c r="M124" s="51">
        <f t="shared" si="2"/>
        <v>0</v>
      </c>
    </row>
    <row r="125" spans="1:13" ht="26.25" customHeight="1" x14ac:dyDescent="0.25">
      <c r="A125" s="380"/>
      <c r="B125" s="325"/>
      <c r="C125" s="326"/>
      <c r="D125" s="410" t="s">
        <v>148</v>
      </c>
      <c r="E125" s="410"/>
      <c r="F125" s="410"/>
      <c r="G125" s="410"/>
      <c r="H125" s="410"/>
      <c r="I125" s="410"/>
      <c r="J125" s="408"/>
      <c r="K125" s="36">
        <v>0</v>
      </c>
      <c r="L125" s="204"/>
      <c r="M125" s="51">
        <f t="shared" si="2"/>
        <v>0</v>
      </c>
    </row>
    <row r="126" spans="1:13" ht="26.25" customHeight="1" x14ac:dyDescent="0.25">
      <c r="A126" s="380"/>
      <c r="B126" s="325"/>
      <c r="C126" s="326"/>
      <c r="D126" s="408" t="s">
        <v>145</v>
      </c>
      <c r="E126" s="409"/>
      <c r="F126" s="409"/>
      <c r="G126" s="409"/>
      <c r="H126" s="409"/>
      <c r="I126" s="409"/>
      <c r="J126" s="409"/>
      <c r="K126" s="36">
        <v>0</v>
      </c>
      <c r="L126" s="204"/>
      <c r="M126" s="51">
        <f t="shared" si="2"/>
        <v>0</v>
      </c>
    </row>
    <row r="127" spans="1:13" ht="26.25" customHeight="1" thickBot="1" x14ac:dyDescent="0.3">
      <c r="A127" s="380"/>
      <c r="B127" s="325"/>
      <c r="C127" s="326"/>
      <c r="D127" s="416"/>
      <c r="E127" s="416"/>
      <c r="F127" s="416"/>
      <c r="G127" s="416"/>
      <c r="H127" s="416"/>
      <c r="I127" s="416"/>
      <c r="J127" s="416"/>
      <c r="K127" s="266">
        <v>0</v>
      </c>
      <c r="L127" s="267"/>
      <c r="M127" s="51">
        <f t="shared" si="2"/>
        <v>0</v>
      </c>
    </row>
    <row r="128" spans="1:13" ht="26.25" customHeight="1" thickBot="1" x14ac:dyDescent="0.3">
      <c r="A128" s="367" t="s">
        <v>48</v>
      </c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  <c r="L128" s="411"/>
      <c r="M128" s="52">
        <f>SUM(M116:M127)</f>
        <v>0</v>
      </c>
    </row>
    <row r="129" spans="1:13" ht="45" customHeight="1" thickBot="1" x14ac:dyDescent="0.3">
      <c r="A129" s="316" t="s">
        <v>71</v>
      </c>
      <c r="B129" s="412"/>
      <c r="C129" s="412"/>
      <c r="D129" s="413"/>
      <c r="E129" s="414"/>
      <c r="F129" s="414"/>
      <c r="G129" s="414"/>
      <c r="H129" s="414"/>
      <c r="I129" s="414"/>
      <c r="J129" s="414"/>
      <c r="K129" s="414"/>
      <c r="L129" s="414"/>
      <c r="M129" s="415"/>
    </row>
    <row r="130" spans="1:13" ht="24" customHeight="1" thickBot="1" x14ac:dyDescent="0.3">
      <c r="A130" s="371" t="s">
        <v>149</v>
      </c>
      <c r="B130" s="372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3"/>
    </row>
    <row r="131" spans="1:13" ht="36" customHeight="1" thickBot="1" x14ac:dyDescent="0.3">
      <c r="A131" s="377" t="s">
        <v>150</v>
      </c>
      <c r="B131" s="378"/>
      <c r="C131" s="379"/>
      <c r="D131" s="544" t="s">
        <v>49</v>
      </c>
      <c r="E131" s="545"/>
      <c r="F131" s="545"/>
      <c r="G131" s="545"/>
      <c r="H131" s="545"/>
      <c r="I131" s="545"/>
      <c r="J131" s="545"/>
      <c r="K131" s="545"/>
      <c r="L131" s="545"/>
      <c r="M131" s="546"/>
    </row>
    <row r="132" spans="1:13" ht="36" customHeight="1" x14ac:dyDescent="0.25">
      <c r="A132" s="380"/>
      <c r="B132" s="325"/>
      <c r="C132" s="326"/>
      <c r="D132" s="559"/>
      <c r="E132" s="560"/>
      <c r="F132" s="560"/>
      <c r="G132" s="560"/>
      <c r="H132" s="560"/>
      <c r="I132" s="560"/>
      <c r="J132" s="560"/>
      <c r="K132" s="560"/>
      <c r="L132" s="560"/>
      <c r="M132" s="561"/>
    </row>
    <row r="133" spans="1:13" ht="36" customHeight="1" x14ac:dyDescent="0.25">
      <c r="A133" s="380"/>
      <c r="B133" s="325"/>
      <c r="C133" s="326"/>
      <c r="D133" s="417"/>
      <c r="E133" s="418"/>
      <c r="F133" s="418"/>
      <c r="G133" s="418"/>
      <c r="H133" s="418"/>
      <c r="I133" s="418"/>
      <c r="J133" s="418"/>
      <c r="K133" s="418"/>
      <c r="L133" s="418"/>
      <c r="M133" s="419"/>
    </row>
    <row r="134" spans="1:13" ht="36" customHeight="1" x14ac:dyDescent="0.25">
      <c r="A134" s="380"/>
      <c r="B134" s="325"/>
      <c r="C134" s="326"/>
      <c r="D134" s="417"/>
      <c r="E134" s="418"/>
      <c r="F134" s="418"/>
      <c r="G134" s="418"/>
      <c r="H134" s="418"/>
      <c r="I134" s="418"/>
      <c r="J134" s="418"/>
      <c r="K134" s="418"/>
      <c r="L134" s="418"/>
      <c r="M134" s="419"/>
    </row>
    <row r="135" spans="1:13" ht="36" customHeight="1" x14ac:dyDescent="0.25">
      <c r="A135" s="380"/>
      <c r="B135" s="325"/>
      <c r="C135" s="326"/>
      <c r="D135" s="417"/>
      <c r="E135" s="418"/>
      <c r="F135" s="418"/>
      <c r="G135" s="418"/>
      <c r="H135" s="418"/>
      <c r="I135" s="418"/>
      <c r="J135" s="418"/>
      <c r="K135" s="418"/>
      <c r="L135" s="418"/>
      <c r="M135" s="419"/>
    </row>
    <row r="136" spans="1:13" ht="36" customHeight="1" x14ac:dyDescent="0.25">
      <c r="A136" s="380"/>
      <c r="B136" s="325"/>
      <c r="C136" s="326"/>
      <c r="D136" s="417"/>
      <c r="E136" s="418"/>
      <c r="F136" s="418"/>
      <c r="G136" s="418"/>
      <c r="H136" s="418"/>
      <c r="I136" s="418"/>
      <c r="J136" s="418"/>
      <c r="K136" s="418"/>
      <c r="L136" s="418"/>
      <c r="M136" s="419"/>
    </row>
    <row r="137" spans="1:13" ht="36" customHeight="1" x14ac:dyDescent="0.25">
      <c r="A137" s="380"/>
      <c r="B137" s="325"/>
      <c r="C137" s="326"/>
      <c r="D137" s="417"/>
      <c r="E137" s="418"/>
      <c r="F137" s="418"/>
      <c r="G137" s="418"/>
      <c r="H137" s="418"/>
      <c r="I137" s="418"/>
      <c r="J137" s="418"/>
      <c r="K137" s="418"/>
      <c r="L137" s="418"/>
      <c r="M137" s="419"/>
    </row>
    <row r="138" spans="1:13" ht="36" customHeight="1" x14ac:dyDescent="0.25">
      <c r="A138" s="380"/>
      <c r="B138" s="325"/>
      <c r="C138" s="326"/>
      <c r="D138" s="417"/>
      <c r="E138" s="418"/>
      <c r="F138" s="418"/>
      <c r="G138" s="418"/>
      <c r="H138" s="418"/>
      <c r="I138" s="418"/>
      <c r="J138" s="418"/>
      <c r="K138" s="418"/>
      <c r="L138" s="418"/>
      <c r="M138" s="419"/>
    </row>
    <row r="139" spans="1:13" ht="36" customHeight="1" thickBot="1" x14ac:dyDescent="0.3">
      <c r="A139" s="381"/>
      <c r="B139" s="382"/>
      <c r="C139" s="383"/>
      <c r="D139" s="509"/>
      <c r="E139" s="510"/>
      <c r="F139" s="510"/>
      <c r="G139" s="510"/>
      <c r="H139" s="510"/>
      <c r="I139" s="510"/>
      <c r="J139" s="510"/>
      <c r="K139" s="510"/>
      <c r="L139" s="510"/>
      <c r="M139" s="511"/>
    </row>
    <row r="140" spans="1:13" ht="24" customHeight="1" thickBot="1" x14ac:dyDescent="0.3">
      <c r="A140" s="512" t="s">
        <v>246</v>
      </c>
      <c r="B140" s="513"/>
      <c r="C140" s="513"/>
      <c r="D140" s="513"/>
      <c r="E140" s="513"/>
      <c r="F140" s="513"/>
      <c r="G140" s="513"/>
      <c r="H140" s="513"/>
      <c r="I140" s="513"/>
      <c r="J140" s="513"/>
      <c r="K140" s="513"/>
      <c r="L140" s="513"/>
      <c r="M140" s="514"/>
    </row>
    <row r="141" spans="1:13" ht="31.5" customHeight="1" x14ac:dyDescent="0.3">
      <c r="A141" s="547" t="s">
        <v>197</v>
      </c>
      <c r="B141" s="548"/>
      <c r="C141" s="549"/>
      <c r="D141" s="262"/>
      <c r="E141" s="264" t="s">
        <v>245</v>
      </c>
      <c r="F141" s="262"/>
      <c r="G141" s="262"/>
      <c r="H141" s="207">
        <f>SUM(K22*G24)</f>
        <v>0</v>
      </c>
      <c r="I141" s="53"/>
      <c r="J141" s="54"/>
      <c r="K141" s="55"/>
      <c r="L141" s="404" t="s">
        <v>88</v>
      </c>
      <c r="M141" s="405"/>
    </row>
    <row r="142" spans="1:13" ht="31.5" customHeight="1" x14ac:dyDescent="0.3">
      <c r="A142" s="550"/>
      <c r="B142" s="551"/>
      <c r="C142" s="552"/>
      <c r="D142" s="250"/>
      <c r="E142" s="268" t="s">
        <v>248</v>
      </c>
      <c r="F142" s="250"/>
      <c r="G142" s="250"/>
      <c r="H142" s="258">
        <f>K24</f>
        <v>0</v>
      </c>
      <c r="I142" s="259"/>
      <c r="J142" s="56"/>
      <c r="K142" s="58"/>
      <c r="L142" s="260"/>
      <c r="M142" s="261"/>
    </row>
    <row r="143" spans="1:13" ht="31.5" customHeight="1" x14ac:dyDescent="0.25">
      <c r="A143" s="550"/>
      <c r="B143" s="551"/>
      <c r="C143" s="552"/>
      <c r="D143" s="56"/>
      <c r="E143" s="265" t="s">
        <v>64</v>
      </c>
      <c r="F143" s="263"/>
      <c r="G143" s="263"/>
      <c r="H143" s="56"/>
      <c r="I143" s="57">
        <f>'Base de cálculo'!AC49</f>
        <v>0</v>
      </c>
      <c r="J143" s="56"/>
      <c r="K143" s="58"/>
      <c r="L143" s="402" t="s">
        <v>198</v>
      </c>
      <c r="M143" s="403"/>
    </row>
    <row r="144" spans="1:13" ht="31.5" customHeight="1" x14ac:dyDescent="0.25">
      <c r="A144" s="550"/>
      <c r="B144" s="551"/>
      <c r="C144" s="552"/>
      <c r="D144" s="56"/>
      <c r="E144" s="265" t="s">
        <v>65</v>
      </c>
      <c r="F144" s="263"/>
      <c r="G144" s="263"/>
      <c r="H144" s="56"/>
      <c r="I144" s="57">
        <f>'Base de cálculo'!AC50</f>
        <v>0</v>
      </c>
      <c r="J144" s="56"/>
      <c r="K144" s="58"/>
      <c r="L144" s="402"/>
      <c r="M144" s="403"/>
    </row>
    <row r="145" spans="1:13" ht="31.5" customHeight="1" x14ac:dyDescent="0.25">
      <c r="A145" s="550"/>
      <c r="B145" s="551"/>
      <c r="C145" s="552"/>
      <c r="D145" s="56"/>
      <c r="E145" s="265" t="s">
        <v>86</v>
      </c>
      <c r="F145" s="263"/>
      <c r="G145" s="263"/>
      <c r="H145" s="56"/>
      <c r="I145" s="57">
        <f>M83</f>
        <v>0</v>
      </c>
      <c r="J145" s="56"/>
      <c r="K145" s="58"/>
      <c r="L145" s="402"/>
      <c r="M145" s="403"/>
    </row>
    <row r="146" spans="1:13" ht="31.5" customHeight="1" thickBot="1" x14ac:dyDescent="0.3">
      <c r="A146" s="550"/>
      <c r="B146" s="551"/>
      <c r="C146" s="552"/>
      <c r="D146" s="56"/>
      <c r="E146" s="265" t="s">
        <v>170</v>
      </c>
      <c r="F146" s="263"/>
      <c r="G146" s="263"/>
      <c r="H146" s="56"/>
      <c r="I146" s="57">
        <f>'Base de cálculo'!P48</f>
        <v>0</v>
      </c>
      <c r="J146" s="56"/>
      <c r="K146" s="58"/>
      <c r="L146" s="256"/>
      <c r="M146" s="257"/>
    </row>
    <row r="147" spans="1:13" ht="28.5" customHeight="1" x14ac:dyDescent="0.25">
      <c r="A147" s="550"/>
      <c r="B147" s="551"/>
      <c r="C147" s="552"/>
      <c r="D147" s="56"/>
      <c r="E147" s="265" t="s">
        <v>232</v>
      </c>
      <c r="F147" s="263"/>
      <c r="G147" s="263"/>
      <c r="H147" s="56"/>
      <c r="I147" s="57">
        <f>M99</f>
        <v>0</v>
      </c>
      <c r="J147" s="56"/>
      <c r="K147" s="58"/>
      <c r="L147" s="539" t="s">
        <v>88</v>
      </c>
      <c r="M147" s="556" t="e">
        <f>IF(I150&lt;0,(I141-I150)/G24+H141/G24+1,(I149-H142)/G24+1)</f>
        <v>#DIV/0!</v>
      </c>
    </row>
    <row r="148" spans="1:13" ht="28.5" customHeight="1" x14ac:dyDescent="0.25">
      <c r="A148" s="550"/>
      <c r="B148" s="551"/>
      <c r="C148" s="552"/>
      <c r="D148" s="56"/>
      <c r="E148" s="265" t="s">
        <v>66</v>
      </c>
      <c r="F148" s="263"/>
      <c r="G148" s="263"/>
      <c r="H148" s="56"/>
      <c r="I148" s="57">
        <f>M128</f>
        <v>0</v>
      </c>
      <c r="J148" s="56"/>
      <c r="K148" s="58"/>
      <c r="L148" s="540"/>
      <c r="M148" s="557"/>
    </row>
    <row r="149" spans="1:13" ht="28.5" customHeight="1" thickBot="1" x14ac:dyDescent="0.35">
      <c r="A149" s="550"/>
      <c r="B149" s="551"/>
      <c r="C149" s="552"/>
      <c r="D149" s="56"/>
      <c r="E149" s="542"/>
      <c r="F149" s="542"/>
      <c r="G149" s="542"/>
      <c r="H149" s="205">
        <f>SUM(H141:H148)</f>
        <v>0</v>
      </c>
      <c r="I149" s="206">
        <f>SUM(I143:I148)</f>
        <v>0</v>
      </c>
      <c r="J149" s="59"/>
      <c r="K149" s="58"/>
      <c r="L149" s="540"/>
      <c r="M149" s="557"/>
    </row>
    <row r="150" spans="1:13" ht="42.75" customHeight="1" thickBot="1" x14ac:dyDescent="0.3">
      <c r="A150" s="553"/>
      <c r="B150" s="554"/>
      <c r="C150" s="555"/>
      <c r="D150" s="60"/>
      <c r="E150" s="543" t="s">
        <v>247</v>
      </c>
      <c r="F150" s="543"/>
      <c r="G150" s="543"/>
      <c r="H150" s="61"/>
      <c r="I150" s="401">
        <f>SUM(H149-I149)</f>
        <v>0</v>
      </c>
      <c r="J150" s="401"/>
      <c r="K150" s="62"/>
      <c r="L150" s="541"/>
      <c r="M150" s="558"/>
    </row>
    <row r="151" spans="1:13" ht="15.75" customHeight="1" x14ac:dyDescent="0.25">
      <c r="A151" s="530"/>
      <c r="B151" s="531"/>
      <c r="C151" s="532"/>
      <c r="D151" s="515" t="str">
        <f>IF(I150&gt;=0,"ESTE CURSO NÃO ESTÁ GERANDO RESULTADO NEGATIVO, POR ESTE MOTIVO ESTÁ APTO A SER ENVIADO PARA O SETOR DE EXTENSÃO. O SETOR DE EXTENSÃO, APÓS PROCEDIMENTOS NECESSÁRIOS, REMETERÁ AO CONSEPE PARA APROVAÇÃO.",IF(I150&lt;0,"ESTE PROJETO ESTÁ GERANDO RESULTADO NEGATIVO, POR ESTE MOTIVO É RECOMENDADO QUE AUMENTE O VALOR DA INSCRIÇÃO E/OU A PREVISÃO DE INSCRITOS"))</f>
        <v>ESTE CURSO NÃO ESTÁ GERANDO RESULTADO NEGATIVO, POR ESTE MOTIVO ESTÁ APTO A SER ENVIADO PARA O SETOR DE EXTENSÃO. O SETOR DE EXTENSÃO, APÓS PROCEDIMENTOS NECESSÁRIOS, REMETERÁ AO CONSEPE PARA APROVAÇÃO.</v>
      </c>
      <c r="E151" s="516"/>
      <c r="F151" s="516"/>
      <c r="G151" s="516"/>
      <c r="H151" s="516"/>
      <c r="I151" s="516"/>
      <c r="J151" s="516"/>
      <c r="K151" s="517"/>
      <c r="L151" s="562" t="s">
        <v>88</v>
      </c>
      <c r="M151" s="563"/>
    </row>
    <row r="152" spans="1:13" ht="28.5" customHeight="1" x14ac:dyDescent="0.25">
      <c r="A152" s="533"/>
      <c r="B152" s="534"/>
      <c r="C152" s="535"/>
      <c r="D152" s="518"/>
      <c r="E152" s="519"/>
      <c r="F152" s="519"/>
      <c r="G152" s="519"/>
      <c r="H152" s="519"/>
      <c r="I152" s="519"/>
      <c r="J152" s="519"/>
      <c r="K152" s="520"/>
      <c r="L152" s="564" t="str">
        <f>L143</f>
        <v>O ponto de equilíbrio é o número mínimo de inscrições que o curso precisa para acontecer. Quando o curso for oferecido sem valor de inscrição, na célula abaixo teremos a expressão"#DIV/0!". É recomendado que todo curso que gere custo, tenha também uma taxa de inscrição para evitar resultados negativos.</v>
      </c>
      <c r="M152" s="565"/>
    </row>
    <row r="153" spans="1:13" ht="21.75" customHeight="1" x14ac:dyDescent="0.25">
      <c r="A153" s="533"/>
      <c r="B153" s="534"/>
      <c r="C153" s="535"/>
      <c r="D153" s="518"/>
      <c r="E153" s="519"/>
      <c r="F153" s="519"/>
      <c r="G153" s="519"/>
      <c r="H153" s="519"/>
      <c r="I153" s="519"/>
      <c r="J153" s="519"/>
      <c r="K153" s="520"/>
      <c r="L153" s="564"/>
      <c r="M153" s="565"/>
    </row>
    <row r="154" spans="1:13" ht="28.5" customHeight="1" x14ac:dyDescent="0.25">
      <c r="A154" s="533"/>
      <c r="B154" s="534"/>
      <c r="C154" s="535"/>
      <c r="D154" s="518"/>
      <c r="E154" s="519"/>
      <c r="F154" s="519"/>
      <c r="G154" s="519"/>
      <c r="H154" s="519"/>
      <c r="I154" s="519"/>
      <c r="J154" s="519"/>
      <c r="K154" s="520"/>
      <c r="L154" s="564"/>
      <c r="M154" s="565"/>
    </row>
    <row r="155" spans="1:13" ht="24" customHeight="1" thickBot="1" x14ac:dyDescent="0.3">
      <c r="A155" s="533"/>
      <c r="B155" s="534"/>
      <c r="C155" s="535"/>
      <c r="D155" s="56"/>
      <c r="E155" s="63"/>
      <c r="F155" s="56"/>
      <c r="G155" s="56"/>
      <c r="H155" s="521" t="b">
        <f>IF(I150&lt;0,"VALOR NEGATIVO =")</f>
        <v>0</v>
      </c>
      <c r="I155" s="521"/>
      <c r="J155" s="522" t="b">
        <f>IF(I150&lt;0,VALUE(I150))</f>
        <v>0</v>
      </c>
      <c r="K155" s="523"/>
      <c r="L155" s="564"/>
      <c r="M155" s="565"/>
    </row>
    <row r="156" spans="1:13" ht="35.25" customHeight="1" x14ac:dyDescent="0.25">
      <c r="A156" s="533"/>
      <c r="B156" s="534"/>
      <c r="C156" s="535"/>
      <c r="D156" s="524" t="s">
        <v>154</v>
      </c>
      <c r="E156" s="524"/>
      <c r="F156" s="524"/>
      <c r="G156" s="524"/>
      <c r="H156" s="524"/>
      <c r="I156" s="524"/>
      <c r="J156" s="524"/>
      <c r="K156" s="525"/>
      <c r="L156" s="503" t="str">
        <f>L147</f>
        <v>PONTO DE EQUILÍBRIO</v>
      </c>
      <c r="M156" s="506" t="e">
        <f>M147</f>
        <v>#DIV/0!</v>
      </c>
    </row>
    <row r="157" spans="1:13" ht="35.25" customHeight="1" x14ac:dyDescent="0.25">
      <c r="A157" s="533"/>
      <c r="B157" s="534"/>
      <c r="C157" s="535"/>
      <c r="D157" s="526"/>
      <c r="E157" s="526"/>
      <c r="F157" s="526"/>
      <c r="G157" s="526"/>
      <c r="H157" s="526"/>
      <c r="I157" s="526"/>
      <c r="J157" s="526"/>
      <c r="K157" s="527"/>
      <c r="L157" s="504"/>
      <c r="M157" s="507"/>
    </row>
    <row r="158" spans="1:13" ht="26.25" customHeight="1" x14ac:dyDescent="0.25">
      <c r="A158" s="533"/>
      <c r="B158" s="534"/>
      <c r="C158" s="535"/>
      <c r="D158" s="526"/>
      <c r="E158" s="526"/>
      <c r="F158" s="526"/>
      <c r="G158" s="526"/>
      <c r="H158" s="526"/>
      <c r="I158" s="526"/>
      <c r="J158" s="526"/>
      <c r="K158" s="527"/>
      <c r="L158" s="504"/>
      <c r="M158" s="507"/>
    </row>
    <row r="159" spans="1:13" ht="0.75" customHeight="1" thickBot="1" x14ac:dyDescent="0.3">
      <c r="A159" s="536"/>
      <c r="B159" s="537"/>
      <c r="C159" s="538"/>
      <c r="D159" s="528"/>
      <c r="E159" s="528"/>
      <c r="F159" s="528"/>
      <c r="G159" s="528"/>
      <c r="H159" s="528"/>
      <c r="I159" s="528"/>
      <c r="J159" s="528"/>
      <c r="K159" s="529"/>
      <c r="L159" s="505"/>
      <c r="M159" s="508"/>
    </row>
    <row r="179" spans="8:9" ht="24" customHeight="1" x14ac:dyDescent="0.25">
      <c r="H179" s="168"/>
      <c r="I179" s="168"/>
    </row>
  </sheetData>
  <sheetProtection algorithmName="SHA-512" hashValue="LJSg+7qnCldcMC8vBOHRlt1Rvw/UjwZkrZ9Zv61ZauKL1xOfN18QqGPUipiB+G6vJcn0EqkZYztdUgHPmFecJQ==" saltValue="iT7x+RwGc20uSziNub3qTA==" spinCount="100000" sheet="1" objects="1" scenarios="1"/>
  <mergeCells count="254">
    <mergeCell ref="D111:J111"/>
    <mergeCell ref="L44:M44"/>
    <mergeCell ref="L45:M45"/>
    <mergeCell ref="L46:M46"/>
    <mergeCell ref="L49:M49"/>
    <mergeCell ref="K3:M3"/>
    <mergeCell ref="A3:C3"/>
    <mergeCell ref="E3:F3"/>
    <mergeCell ref="G3:I3"/>
    <mergeCell ref="G71:M71"/>
    <mergeCell ref="A71:F71"/>
    <mergeCell ref="B64:D64"/>
    <mergeCell ref="B65:D65"/>
    <mergeCell ref="L30:M30"/>
    <mergeCell ref="L31:M31"/>
    <mergeCell ref="L32:M32"/>
    <mergeCell ref="L33:M33"/>
    <mergeCell ref="L34:M34"/>
    <mergeCell ref="L35:M35"/>
    <mergeCell ref="L43:M43"/>
    <mergeCell ref="L47:M47"/>
    <mergeCell ref="L48:M48"/>
    <mergeCell ref="H81:M81"/>
    <mergeCell ref="L66:M66"/>
    <mergeCell ref="L67:M67"/>
    <mergeCell ref="A74:M75"/>
    <mergeCell ref="B66:D66"/>
    <mergeCell ref="D137:M137"/>
    <mergeCell ref="D113:M113"/>
    <mergeCell ref="A99:L99"/>
    <mergeCell ref="A101:M101"/>
    <mergeCell ref="E100:M100"/>
    <mergeCell ref="A100:D100"/>
    <mergeCell ref="A102:C112"/>
    <mergeCell ref="D102:J102"/>
    <mergeCell ref="D103:J103"/>
    <mergeCell ref="D104:J104"/>
    <mergeCell ref="D105:J105"/>
    <mergeCell ref="D106:J106"/>
    <mergeCell ref="D107:J107"/>
    <mergeCell ref="D108:J108"/>
    <mergeCell ref="D112:J112"/>
    <mergeCell ref="A113:C113"/>
    <mergeCell ref="F95:G95"/>
    <mergeCell ref="D109:J109"/>
    <mergeCell ref="D110:J110"/>
    <mergeCell ref="L156:L159"/>
    <mergeCell ref="M156:M159"/>
    <mergeCell ref="D138:M138"/>
    <mergeCell ref="D139:M139"/>
    <mergeCell ref="A140:M140"/>
    <mergeCell ref="D126:J126"/>
    <mergeCell ref="D151:K154"/>
    <mergeCell ref="H155:I155"/>
    <mergeCell ref="J155:K155"/>
    <mergeCell ref="D156:K159"/>
    <mergeCell ref="A151:C159"/>
    <mergeCell ref="L147:L150"/>
    <mergeCell ref="E149:G149"/>
    <mergeCell ref="E150:G150"/>
    <mergeCell ref="D131:M131"/>
    <mergeCell ref="A131:C139"/>
    <mergeCell ref="A141:C150"/>
    <mergeCell ref="M147:M150"/>
    <mergeCell ref="D132:M132"/>
    <mergeCell ref="L151:M151"/>
    <mergeCell ref="L152:M155"/>
    <mergeCell ref="A76:C82"/>
    <mergeCell ref="H76:M76"/>
    <mergeCell ref="H77:M77"/>
    <mergeCell ref="H78:M78"/>
    <mergeCell ref="H79:M79"/>
    <mergeCell ref="H80:M80"/>
    <mergeCell ref="H82:M82"/>
    <mergeCell ref="B31:D31"/>
    <mergeCell ref="B55:D55"/>
    <mergeCell ref="B56:D56"/>
    <mergeCell ref="B57:D57"/>
    <mergeCell ref="B51:D51"/>
    <mergeCell ref="B52:D52"/>
    <mergeCell ref="B43:D43"/>
    <mergeCell ref="L61:M61"/>
    <mergeCell ref="L58:M58"/>
    <mergeCell ref="B45:D45"/>
    <mergeCell ref="B46:D46"/>
    <mergeCell ref="B44:D44"/>
    <mergeCell ref="B48:D48"/>
    <mergeCell ref="B49:D49"/>
    <mergeCell ref="B50:D50"/>
    <mergeCell ref="B53:D53"/>
    <mergeCell ref="B54:D54"/>
    <mergeCell ref="L62:M62"/>
    <mergeCell ref="B61:D61"/>
    <mergeCell ref="A70:G70"/>
    <mergeCell ref="B59:D59"/>
    <mergeCell ref="B58:D58"/>
    <mergeCell ref="L63:M63"/>
    <mergeCell ref="A68:C69"/>
    <mergeCell ref="D68:M69"/>
    <mergeCell ref="L38:M38"/>
    <mergeCell ref="L39:M39"/>
    <mergeCell ref="L64:M64"/>
    <mergeCell ref="L65:M65"/>
    <mergeCell ref="B47:D47"/>
    <mergeCell ref="L50:M50"/>
    <mergeCell ref="L51:M51"/>
    <mergeCell ref="B60:D60"/>
    <mergeCell ref="L52:M52"/>
    <mergeCell ref="L53:M53"/>
    <mergeCell ref="L54:M54"/>
    <mergeCell ref="L55:M55"/>
    <mergeCell ref="L56:M56"/>
    <mergeCell ref="L59:M59"/>
    <mergeCell ref="L60:M60"/>
    <mergeCell ref="L57:M57"/>
    <mergeCell ref="B32:D32"/>
    <mergeCell ref="L36:M36"/>
    <mergeCell ref="L37:M37"/>
    <mergeCell ref="B41:D41"/>
    <mergeCell ref="L40:M40"/>
    <mergeCell ref="L41:M41"/>
    <mergeCell ref="L42:M42"/>
    <mergeCell ref="B42:D42"/>
    <mergeCell ref="B39:D39"/>
    <mergeCell ref="B40:D40"/>
    <mergeCell ref="B37:D37"/>
    <mergeCell ref="B38:D38"/>
    <mergeCell ref="B35:D35"/>
    <mergeCell ref="B36:D36"/>
    <mergeCell ref="B33:D33"/>
    <mergeCell ref="B34:D34"/>
    <mergeCell ref="A18:M18"/>
    <mergeCell ref="I24:J24"/>
    <mergeCell ref="K24:L24"/>
    <mergeCell ref="I25:J25"/>
    <mergeCell ref="K25:L25"/>
    <mergeCell ref="E23:F23"/>
    <mergeCell ref="I23:J23"/>
    <mergeCell ref="K23:L23"/>
    <mergeCell ref="G23:H23"/>
    <mergeCell ref="A19:M19"/>
    <mergeCell ref="A20:M20"/>
    <mergeCell ref="A27:M27"/>
    <mergeCell ref="L28:M28"/>
    <mergeCell ref="L29:M29"/>
    <mergeCell ref="A23:B23"/>
    <mergeCell ref="I22:J22"/>
    <mergeCell ref="C23:D23"/>
    <mergeCell ref="M22:M25"/>
    <mergeCell ref="A26:D26"/>
    <mergeCell ref="E25:F25"/>
    <mergeCell ref="G25:H25"/>
    <mergeCell ref="E24:F24"/>
    <mergeCell ref="A25:B25"/>
    <mergeCell ref="C25:D25"/>
    <mergeCell ref="C24:D24"/>
    <mergeCell ref="G24:H24"/>
    <mergeCell ref="A24:B24"/>
    <mergeCell ref="B2:M2"/>
    <mergeCell ref="A1:M1"/>
    <mergeCell ref="A4:M4"/>
    <mergeCell ref="A8:M8"/>
    <mergeCell ref="A13:M13"/>
    <mergeCell ref="A14:M14"/>
    <mergeCell ref="D122:J122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A72:F72"/>
    <mergeCell ref="G72:M72"/>
    <mergeCell ref="K70:M70"/>
    <mergeCell ref="C10:H10"/>
    <mergeCell ref="C11:H11"/>
    <mergeCell ref="A11:B11"/>
    <mergeCell ref="I150:J150"/>
    <mergeCell ref="L143:M145"/>
    <mergeCell ref="L141:M141"/>
    <mergeCell ref="A130:M130"/>
    <mergeCell ref="A114:M114"/>
    <mergeCell ref="D115:J115"/>
    <mergeCell ref="D116:J116"/>
    <mergeCell ref="D117:J117"/>
    <mergeCell ref="D118:J118"/>
    <mergeCell ref="D119:J119"/>
    <mergeCell ref="D120:J120"/>
    <mergeCell ref="D121:J121"/>
    <mergeCell ref="D123:J123"/>
    <mergeCell ref="D124:J124"/>
    <mergeCell ref="D125:J125"/>
    <mergeCell ref="A128:L128"/>
    <mergeCell ref="A129:C129"/>
    <mergeCell ref="D129:M129"/>
    <mergeCell ref="A115:C127"/>
    <mergeCell ref="D127:J127"/>
    <mergeCell ref="D133:M133"/>
    <mergeCell ref="D134:M134"/>
    <mergeCell ref="D135:M135"/>
    <mergeCell ref="D136:M136"/>
    <mergeCell ref="A10:B10"/>
    <mergeCell ref="A16:M16"/>
    <mergeCell ref="A15:M15"/>
    <mergeCell ref="A21:M21"/>
    <mergeCell ref="D90:J90"/>
    <mergeCell ref="D91:J91"/>
    <mergeCell ref="D92:J92"/>
    <mergeCell ref="B67:D67"/>
    <mergeCell ref="B62:D62"/>
    <mergeCell ref="B63:D63"/>
    <mergeCell ref="A83:L83"/>
    <mergeCell ref="A84:M85"/>
    <mergeCell ref="A86:C98"/>
    <mergeCell ref="D86:J86"/>
    <mergeCell ref="D87:J87"/>
    <mergeCell ref="D88:J88"/>
    <mergeCell ref="D89:J89"/>
    <mergeCell ref="A73:M73"/>
    <mergeCell ref="D93:J93"/>
    <mergeCell ref="D94:J94"/>
    <mergeCell ref="B30:D30"/>
    <mergeCell ref="B28:D28"/>
    <mergeCell ref="B29:D29"/>
    <mergeCell ref="E26:M26"/>
    <mergeCell ref="F97:G97"/>
    <mergeCell ref="F98:G98"/>
    <mergeCell ref="I95:J95"/>
    <mergeCell ref="D97:E97"/>
    <mergeCell ref="E96:M96"/>
    <mergeCell ref="D98:E98"/>
    <mergeCell ref="I5:M7"/>
    <mergeCell ref="A17:M17"/>
    <mergeCell ref="A5:B5"/>
    <mergeCell ref="A22:B22"/>
    <mergeCell ref="C22:D22"/>
    <mergeCell ref="E22:F22"/>
    <mergeCell ref="G22:H22"/>
    <mergeCell ref="K22:L22"/>
    <mergeCell ref="C12:H12"/>
    <mergeCell ref="A7:B7"/>
    <mergeCell ref="C5:H5"/>
    <mergeCell ref="C6:H6"/>
    <mergeCell ref="A12:B12"/>
    <mergeCell ref="A6:B6"/>
    <mergeCell ref="C7:H7"/>
    <mergeCell ref="I9:M12"/>
    <mergeCell ref="A9:B9"/>
    <mergeCell ref="C9:H9"/>
  </mergeCells>
  <conditionalFormatting sqref="I150">
    <cfRule type="cellIs" dxfId="5" priority="3" operator="lessThan">
      <formula>0</formula>
    </cfRule>
  </conditionalFormatting>
  <conditionalFormatting sqref="J155 H155">
    <cfRule type="containsText" dxfId="4" priority="2" operator="containsText" text="FALSO">
      <formula>NOT(ISERROR(SEARCH("FALSO",H155)))</formula>
    </cfRule>
  </conditionalFormatting>
  <hyperlinks>
    <hyperlink ref="K3" r:id="rId1"/>
  </hyperlinks>
  <pageMargins left="0.23622047244094491" right="0.23622047244094491" top="0.39370078740157483" bottom="0.39370078740157483" header="0.31496062992125984" footer="0.31496062992125984"/>
  <pageSetup paperSize="9" scale="59" fitToHeight="0" orientation="landscape" r:id="rId2"/>
  <rowBreaks count="5" manualBreakCount="5">
    <brk id="26" max="12" man="1"/>
    <brk id="55" max="12" man="1"/>
    <brk id="73" max="12" man="1"/>
    <brk id="100" max="12" man="1"/>
    <brk id="129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Drop Down 15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57150</xdr:rowOff>
                  </from>
                  <to>
                    <xdr:col>3</xdr:col>
                    <xdr:colOff>19050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Drop Down 16">
              <controlPr defaultSize="0" autoLine="0" autoPict="0">
                <anchor moveWithCells="1">
                  <from>
                    <xdr:col>4</xdr:col>
                    <xdr:colOff>76200</xdr:colOff>
                    <xdr:row>2</xdr:row>
                    <xdr:rowOff>76200</xdr:rowOff>
                  </from>
                  <to>
                    <xdr:col>5</xdr:col>
                    <xdr:colOff>447675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Drop Down 17">
              <controlPr defaultSize="0" autoLine="0" autoPict="0">
                <anchor moveWithCells="1">
                  <from>
                    <xdr:col>4</xdr:col>
                    <xdr:colOff>1095375</xdr:colOff>
                    <xdr:row>94</xdr:row>
                    <xdr:rowOff>104775</xdr:rowOff>
                  </from>
                  <to>
                    <xdr:col>6</xdr:col>
                    <xdr:colOff>962025</xdr:colOff>
                    <xdr:row>94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de cálculo'!$D$2:$D$4</xm:f>
          </x14:formula1>
          <xm:sqref>C25:D25</xm:sqref>
        </x14:dataValidation>
        <x14:dataValidation type="list" allowBlank="1" showInputMessage="1" showErrorMessage="1">
          <x14:formula1>
            <xm:f>'Base de cálculo'!$E$2:$E$5</xm:f>
          </x14:formula1>
          <xm:sqref>G25:H25</xm:sqref>
        </x14:dataValidation>
        <x14:dataValidation type="list" allowBlank="1" showInputMessage="1" showErrorMessage="1">
          <x14:formula1>
            <xm:f>'Base de cálculo'!$A$2:$A$3</xm:f>
          </x14:formula1>
          <xm:sqref>C22:D23 K25:L25</xm:sqref>
        </x14:dataValidation>
        <x14:dataValidation type="list" allowBlank="1" showInputMessage="1" showErrorMessage="1">
          <x14:formula1>
            <xm:f>'Base de cálculo'!$C$2:$C$6</xm:f>
          </x14:formula1>
          <xm:sqref>G23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cálculo'!$H$4:$H$27</xm:f>
          </x14:formula1>
          <xm:sqref>L29:M67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cálculo'!$G$2:$G$3</xm:f>
          </x14:formula1>
          <xm:sqref>K29:K67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cálculo'!$F$3:$F$11</xm:f>
          </x14:formula1>
          <xm:sqref>J29:J67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cálculo'!$B$2:$B$5</xm:f>
          </x14:formula1>
          <xm:sqref>I29:I67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showGridLines="0" topLeftCell="A45" zoomScale="71" zoomScaleNormal="71" zoomScaleSheetLayoutView="70" workbookViewId="0">
      <selection activeCell="L51" sqref="L51"/>
    </sheetView>
  </sheetViews>
  <sheetFormatPr defaultColWidth="10.42578125" defaultRowHeight="24" customHeight="1" x14ac:dyDescent="0.25"/>
  <cols>
    <col min="1" max="1" width="38" style="17" customWidth="1"/>
    <col min="2" max="2" width="15.5703125" style="17" customWidth="1"/>
    <col min="3" max="3" width="15.42578125" style="17" customWidth="1"/>
    <col min="4" max="4" width="23.28515625" style="17" customWidth="1"/>
    <col min="5" max="5" width="15.85546875" style="17" customWidth="1"/>
    <col min="6" max="6" width="14.140625" style="17" customWidth="1"/>
    <col min="7" max="7" width="23.42578125" style="17" customWidth="1"/>
    <col min="8" max="8" width="22.85546875" style="17" customWidth="1"/>
    <col min="9" max="9" width="19.140625" style="17" customWidth="1"/>
    <col min="10" max="10" width="22" style="17" customWidth="1"/>
    <col min="11" max="11" width="13.140625" style="17" customWidth="1"/>
    <col min="12" max="12" width="41" style="17" customWidth="1"/>
    <col min="13" max="16384" width="10.42578125" style="17"/>
  </cols>
  <sheetData>
    <row r="1" spans="1:12" ht="53.25" customHeight="1" thickBot="1" x14ac:dyDescent="0.3">
      <c r="A1" s="638" t="s">
        <v>210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40"/>
    </row>
    <row r="2" spans="1:12" ht="37.5" customHeight="1" x14ac:dyDescent="0.25">
      <c r="A2" s="224" t="s">
        <v>225</v>
      </c>
      <c r="B2" s="641">
        <f>Proposta!B2</f>
        <v>0</v>
      </c>
      <c r="C2" s="642"/>
      <c r="D2" s="642"/>
      <c r="E2" s="642"/>
      <c r="F2" s="642"/>
      <c r="G2" s="642"/>
      <c r="H2" s="642"/>
      <c r="I2" s="642"/>
      <c r="J2" s="642"/>
      <c r="K2" s="642"/>
      <c r="L2" s="643"/>
    </row>
    <row r="3" spans="1:12" ht="28.5" customHeight="1" x14ac:dyDescent="0.25">
      <c r="A3" s="646" t="s">
        <v>94</v>
      </c>
      <c r="B3" s="648"/>
      <c r="C3" s="649"/>
      <c r="D3" s="472" t="s">
        <v>95</v>
      </c>
      <c r="E3" s="650"/>
      <c r="F3" s="650"/>
      <c r="G3" s="650"/>
      <c r="H3" s="650"/>
      <c r="I3" s="650"/>
      <c r="J3" s="650"/>
      <c r="K3" s="650"/>
      <c r="L3" s="651"/>
    </row>
    <row r="4" spans="1:12" ht="28.5" customHeight="1" x14ac:dyDescent="0.25">
      <c r="A4" s="647"/>
      <c r="B4" s="65"/>
      <c r="C4" s="196" t="s">
        <v>96</v>
      </c>
      <c r="D4" s="472"/>
      <c r="E4" s="650"/>
      <c r="F4" s="650"/>
      <c r="G4" s="650"/>
      <c r="H4" s="650"/>
      <c r="I4" s="650"/>
      <c r="J4" s="650"/>
      <c r="K4" s="650"/>
      <c r="L4" s="651"/>
    </row>
    <row r="5" spans="1:12" ht="48" customHeight="1" x14ac:dyDescent="0.25">
      <c r="A5" s="216" t="str">
        <f>Proposta!A4</f>
        <v>Responsável pela Atividade Acadêmica</v>
      </c>
      <c r="B5" s="664">
        <f>Proposta!C5</f>
        <v>0</v>
      </c>
      <c r="C5" s="665"/>
      <c r="D5" s="666"/>
      <c r="E5" s="237" t="s">
        <v>211</v>
      </c>
      <c r="F5" s="671">
        <f>'Base de cálculo'!B11</f>
        <v>0</v>
      </c>
      <c r="G5" s="672"/>
      <c r="H5" s="237" t="s">
        <v>192</v>
      </c>
      <c r="I5" s="671" t="e">
        <f>'Base de cálculo'!B22</f>
        <v>#N/A</v>
      </c>
      <c r="J5" s="673"/>
      <c r="K5" s="673"/>
      <c r="L5" s="674"/>
    </row>
    <row r="6" spans="1:12" ht="28.5" customHeight="1" thickBot="1" x14ac:dyDescent="0.3">
      <c r="A6" s="217" t="str">
        <f>Proposta!A8</f>
        <v>Coordenador do curso vinculado</v>
      </c>
      <c r="B6" s="667">
        <f>Proposta!C9</f>
        <v>0</v>
      </c>
      <c r="C6" s="668"/>
      <c r="D6" s="669"/>
      <c r="E6" s="670" t="str">
        <f>Proposta!A12</f>
        <v>Curso que coordena:</v>
      </c>
      <c r="F6" s="670"/>
      <c r="G6" s="670"/>
      <c r="H6" s="675">
        <f>Proposta!C12</f>
        <v>0</v>
      </c>
      <c r="I6" s="676"/>
      <c r="J6" s="676"/>
      <c r="K6" s="676"/>
      <c r="L6" s="677"/>
    </row>
    <row r="7" spans="1:12" ht="36" customHeight="1" thickBot="1" x14ac:dyDescent="0.3">
      <c r="A7" s="654" t="s">
        <v>7</v>
      </c>
      <c r="B7" s="655"/>
      <c r="C7" s="655"/>
      <c r="D7" s="655"/>
      <c r="E7" s="656"/>
      <c r="F7" s="656"/>
      <c r="G7" s="656"/>
      <c r="H7" s="656"/>
      <c r="I7" s="656"/>
      <c r="J7" s="656"/>
      <c r="K7" s="656"/>
      <c r="L7" s="657"/>
    </row>
    <row r="8" spans="1:12" ht="35.25" customHeight="1" x14ac:dyDescent="0.25">
      <c r="A8" s="652"/>
      <c r="B8" s="653"/>
      <c r="C8" s="653"/>
      <c r="D8" s="644" t="s">
        <v>97</v>
      </c>
      <c r="E8" s="644"/>
      <c r="F8" s="644" t="s">
        <v>98</v>
      </c>
      <c r="G8" s="644"/>
      <c r="H8" s="661" t="s">
        <v>107</v>
      </c>
      <c r="I8" s="662"/>
      <c r="J8" s="662"/>
      <c r="K8" s="662"/>
      <c r="L8" s="663"/>
    </row>
    <row r="9" spans="1:12" ht="30.75" customHeight="1" x14ac:dyDescent="0.25">
      <c r="A9" s="615" t="s">
        <v>103</v>
      </c>
      <c r="B9" s="616"/>
      <c r="C9" s="616"/>
      <c r="D9" s="606">
        <f>Proposta!K22</f>
        <v>0</v>
      </c>
      <c r="E9" s="606"/>
      <c r="F9" s="645"/>
      <c r="G9" s="645"/>
      <c r="H9" s="658"/>
      <c r="I9" s="659"/>
      <c r="J9" s="659"/>
      <c r="K9" s="659"/>
      <c r="L9" s="660"/>
    </row>
    <row r="10" spans="1:12" ht="30.75" customHeight="1" x14ac:dyDescent="0.25">
      <c r="A10" s="607" t="s">
        <v>106</v>
      </c>
      <c r="B10" s="608"/>
      <c r="C10" s="609"/>
      <c r="D10" s="610">
        <f>Proposta!G24</f>
        <v>0</v>
      </c>
      <c r="E10" s="682"/>
      <c r="F10" s="605">
        <f>D10</f>
        <v>0</v>
      </c>
      <c r="G10" s="606"/>
      <c r="H10" s="658"/>
      <c r="I10" s="659"/>
      <c r="J10" s="659"/>
      <c r="K10" s="659"/>
      <c r="L10" s="660"/>
    </row>
    <row r="11" spans="1:12" ht="30.75" customHeight="1" x14ac:dyDescent="0.25">
      <c r="A11" s="607" t="s">
        <v>104</v>
      </c>
      <c r="B11" s="608"/>
      <c r="C11" s="609"/>
      <c r="D11" s="610">
        <f>Proposta!G24*Proposta!K22</f>
        <v>0</v>
      </c>
      <c r="E11" s="611"/>
      <c r="F11" s="599">
        <f>SUM(F10*F9)</f>
        <v>0</v>
      </c>
      <c r="G11" s="691"/>
      <c r="H11" s="692"/>
      <c r="I11" s="693"/>
      <c r="J11" s="693"/>
      <c r="K11" s="693"/>
      <c r="L11" s="694"/>
    </row>
    <row r="12" spans="1:12" ht="30.75" customHeight="1" x14ac:dyDescent="0.25">
      <c r="A12" s="607" t="s">
        <v>105</v>
      </c>
      <c r="B12" s="608"/>
      <c r="C12" s="609"/>
      <c r="D12" s="610">
        <f>Proposta!K24</f>
        <v>0</v>
      </c>
      <c r="E12" s="682"/>
      <c r="F12" s="597">
        <v>0</v>
      </c>
      <c r="G12" s="598"/>
      <c r="H12" s="688"/>
      <c r="I12" s="689"/>
      <c r="J12" s="689"/>
      <c r="K12" s="689"/>
      <c r="L12" s="690"/>
    </row>
    <row r="13" spans="1:12" ht="30.75" customHeight="1" x14ac:dyDescent="0.25">
      <c r="A13" s="615" t="s">
        <v>99</v>
      </c>
      <c r="B13" s="616"/>
      <c r="C13" s="616"/>
      <c r="D13" s="605">
        <f>Proposta!I143</f>
        <v>0</v>
      </c>
      <c r="E13" s="606"/>
      <c r="F13" s="599">
        <f>'Base de cálculo'!AM49</f>
        <v>0</v>
      </c>
      <c r="G13" s="599"/>
      <c r="H13" s="685"/>
      <c r="I13" s="686"/>
      <c r="J13" s="686"/>
      <c r="K13" s="686"/>
      <c r="L13" s="687"/>
    </row>
    <row r="14" spans="1:12" ht="30.75" customHeight="1" x14ac:dyDescent="0.25">
      <c r="A14" s="615" t="s">
        <v>100</v>
      </c>
      <c r="B14" s="616"/>
      <c r="C14" s="616"/>
      <c r="D14" s="605">
        <f>Proposta!I144</f>
        <v>0</v>
      </c>
      <c r="E14" s="606"/>
      <c r="F14" s="599">
        <f>'Base de cálculo'!AM50</f>
        <v>0</v>
      </c>
      <c r="G14" s="599"/>
      <c r="H14" s="612"/>
      <c r="I14" s="612"/>
      <c r="J14" s="612"/>
      <c r="K14" s="612"/>
      <c r="L14" s="613"/>
    </row>
    <row r="15" spans="1:12" ht="30.75" customHeight="1" x14ac:dyDescent="0.25">
      <c r="A15" s="615" t="s">
        <v>101</v>
      </c>
      <c r="B15" s="616"/>
      <c r="C15" s="616"/>
      <c r="D15" s="605">
        <f>Proposta!I145</f>
        <v>0</v>
      </c>
      <c r="E15" s="606"/>
      <c r="F15" s="614">
        <v>0</v>
      </c>
      <c r="G15" s="614"/>
      <c r="H15" s="612"/>
      <c r="I15" s="612"/>
      <c r="J15" s="612"/>
      <c r="K15" s="612"/>
      <c r="L15" s="613"/>
    </row>
    <row r="16" spans="1:12" ht="30.75" customHeight="1" x14ac:dyDescent="0.25">
      <c r="A16" s="615" t="s">
        <v>175</v>
      </c>
      <c r="B16" s="616"/>
      <c r="C16" s="616"/>
      <c r="D16" s="605">
        <f>'Base de cálculo'!P48</f>
        <v>0</v>
      </c>
      <c r="E16" s="606"/>
      <c r="F16" s="599">
        <f>'Base de cálculo'!BA48</f>
        <v>0</v>
      </c>
      <c r="G16" s="599"/>
      <c r="H16" s="612"/>
      <c r="I16" s="612"/>
      <c r="J16" s="612"/>
      <c r="K16" s="612"/>
      <c r="L16" s="613"/>
    </row>
    <row r="17" spans="1:12" ht="30.75" customHeight="1" x14ac:dyDescent="0.25">
      <c r="A17" s="615" t="s">
        <v>234</v>
      </c>
      <c r="B17" s="616"/>
      <c r="C17" s="616"/>
      <c r="D17" s="605">
        <f>Proposta!I147</f>
        <v>0</v>
      </c>
      <c r="E17" s="606"/>
      <c r="F17" s="614">
        <v>0</v>
      </c>
      <c r="G17" s="614"/>
      <c r="H17" s="612"/>
      <c r="I17" s="612"/>
      <c r="J17" s="612"/>
      <c r="K17" s="612"/>
      <c r="L17" s="613"/>
    </row>
    <row r="18" spans="1:12" ht="30.75" customHeight="1" thickBot="1" x14ac:dyDescent="0.3">
      <c r="A18" s="615" t="s">
        <v>102</v>
      </c>
      <c r="B18" s="616"/>
      <c r="C18" s="616"/>
      <c r="D18" s="695">
        <f>Proposta!I148</f>
        <v>0</v>
      </c>
      <c r="E18" s="696"/>
      <c r="F18" s="679">
        <v>0</v>
      </c>
      <c r="G18" s="679"/>
      <c r="H18" s="612"/>
      <c r="I18" s="612"/>
      <c r="J18" s="612"/>
      <c r="K18" s="612"/>
      <c r="L18" s="613"/>
    </row>
    <row r="19" spans="1:12" ht="30.75" customHeight="1" thickBot="1" x14ac:dyDescent="0.35">
      <c r="A19" s="615" t="s">
        <v>108</v>
      </c>
      <c r="B19" s="616"/>
      <c r="C19" s="678"/>
      <c r="D19" s="683">
        <f>Proposta!I150</f>
        <v>0</v>
      </c>
      <c r="E19" s="684"/>
      <c r="F19" s="680">
        <f>SUM(F11+F12-F13-F14-F15-F16-F17-F18)</f>
        <v>0</v>
      </c>
      <c r="G19" s="681"/>
      <c r="H19" s="617"/>
      <c r="I19" s="618"/>
      <c r="J19" s="618"/>
      <c r="K19" s="618"/>
      <c r="L19" s="619"/>
    </row>
    <row r="20" spans="1:12" ht="52.5" customHeight="1" thickBot="1" x14ac:dyDescent="0.3">
      <c r="A20" s="493" t="s">
        <v>131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699"/>
    </row>
    <row r="21" spans="1:12" ht="93" customHeight="1" x14ac:dyDescent="0.25">
      <c r="A21" s="20" t="s">
        <v>22</v>
      </c>
      <c r="B21" s="394" t="s">
        <v>23</v>
      </c>
      <c r="C21" s="394"/>
      <c r="D21" s="394"/>
      <c r="E21" s="238" t="s">
        <v>24</v>
      </c>
      <c r="F21" s="238" t="s">
        <v>25</v>
      </c>
      <c r="G21" s="238" t="s">
        <v>26</v>
      </c>
      <c r="H21" s="238" t="s">
        <v>27</v>
      </c>
      <c r="I21" s="238" t="s">
        <v>28</v>
      </c>
      <c r="J21" s="21" t="s">
        <v>29</v>
      </c>
      <c r="K21" s="238" t="s">
        <v>33</v>
      </c>
      <c r="L21" s="239" t="s">
        <v>174</v>
      </c>
    </row>
    <row r="22" spans="1:12" ht="45" customHeight="1" x14ac:dyDescent="0.25">
      <c r="A22" s="22">
        <f>Proposta!A29</f>
        <v>0</v>
      </c>
      <c r="B22" s="395">
        <f>Proposta!B29</f>
        <v>0</v>
      </c>
      <c r="C22" s="396"/>
      <c r="D22" s="397"/>
      <c r="E22" s="208">
        <f>Proposta!E29</f>
        <v>0</v>
      </c>
      <c r="F22" s="208">
        <f>Proposta!F29</f>
        <v>0</v>
      </c>
      <c r="G22" s="209">
        <f>SUM(F22-E22)</f>
        <v>0</v>
      </c>
      <c r="H22" s="23">
        <f>Proposta!H29</f>
        <v>0</v>
      </c>
      <c r="I22" s="235">
        <f>Proposta!I29</f>
        <v>0</v>
      </c>
      <c r="J22" s="169">
        <f>Proposta!J29</f>
        <v>0</v>
      </c>
      <c r="K22" s="236">
        <f>Proposta!K29</f>
        <v>0</v>
      </c>
      <c r="L22" s="218">
        <f>Proposta!L29</f>
        <v>0</v>
      </c>
    </row>
    <row r="23" spans="1:12" ht="45" customHeight="1" x14ac:dyDescent="0.25">
      <c r="A23" s="22">
        <f>Proposta!A30</f>
        <v>0</v>
      </c>
      <c r="B23" s="395">
        <f>Proposta!B30</f>
        <v>0</v>
      </c>
      <c r="C23" s="396"/>
      <c r="D23" s="397"/>
      <c r="E23" s="208">
        <f>Proposta!E30</f>
        <v>0</v>
      </c>
      <c r="F23" s="208">
        <f>Proposta!F30</f>
        <v>0</v>
      </c>
      <c r="G23" s="210">
        <f t="shared" ref="G23:G51" si="0">SUM(F23-E23)</f>
        <v>0</v>
      </c>
      <c r="H23" s="23">
        <f>Proposta!H30</f>
        <v>0</v>
      </c>
      <c r="I23" s="235">
        <f>Proposta!I30</f>
        <v>0</v>
      </c>
      <c r="J23" s="169">
        <f>Proposta!J30</f>
        <v>0</v>
      </c>
      <c r="K23" s="236">
        <f>Proposta!K30</f>
        <v>0</v>
      </c>
      <c r="L23" s="218">
        <f>Proposta!L30</f>
        <v>0</v>
      </c>
    </row>
    <row r="24" spans="1:12" ht="45" customHeight="1" x14ac:dyDescent="0.25">
      <c r="A24" s="22">
        <f>Proposta!A31</f>
        <v>0</v>
      </c>
      <c r="B24" s="395">
        <f>Proposta!B31</f>
        <v>0</v>
      </c>
      <c r="C24" s="396"/>
      <c r="D24" s="397"/>
      <c r="E24" s="208">
        <f>Proposta!E31</f>
        <v>0</v>
      </c>
      <c r="F24" s="208">
        <f>Proposta!F31</f>
        <v>0</v>
      </c>
      <c r="G24" s="210">
        <f t="shared" si="0"/>
        <v>0</v>
      </c>
      <c r="H24" s="23">
        <f>Proposta!H31</f>
        <v>0</v>
      </c>
      <c r="I24" s="235">
        <f>Proposta!I31</f>
        <v>0</v>
      </c>
      <c r="J24" s="169">
        <f>Proposta!J31</f>
        <v>0</v>
      </c>
      <c r="K24" s="236">
        <f>Proposta!K31</f>
        <v>0</v>
      </c>
      <c r="L24" s="218">
        <f>Proposta!L31</f>
        <v>0</v>
      </c>
    </row>
    <row r="25" spans="1:12" ht="45" customHeight="1" x14ac:dyDescent="0.25">
      <c r="A25" s="22">
        <f>Proposta!A32</f>
        <v>0</v>
      </c>
      <c r="B25" s="395">
        <f>Proposta!B32</f>
        <v>0</v>
      </c>
      <c r="C25" s="396"/>
      <c r="D25" s="397"/>
      <c r="E25" s="208">
        <f>Proposta!E32</f>
        <v>0</v>
      </c>
      <c r="F25" s="208">
        <f>Proposta!F32</f>
        <v>0</v>
      </c>
      <c r="G25" s="210">
        <f t="shared" si="0"/>
        <v>0</v>
      </c>
      <c r="H25" s="23">
        <f>Proposta!H32</f>
        <v>0</v>
      </c>
      <c r="I25" s="235">
        <f>Proposta!I32</f>
        <v>0</v>
      </c>
      <c r="J25" s="169">
        <f>Proposta!J32</f>
        <v>0</v>
      </c>
      <c r="K25" s="236">
        <f>Proposta!K32</f>
        <v>0</v>
      </c>
      <c r="L25" s="218">
        <f>Proposta!L32</f>
        <v>0</v>
      </c>
    </row>
    <row r="26" spans="1:12" ht="45" customHeight="1" x14ac:dyDescent="0.25">
      <c r="A26" s="22">
        <f>Proposta!A33</f>
        <v>0</v>
      </c>
      <c r="B26" s="395">
        <f>Proposta!B33</f>
        <v>0</v>
      </c>
      <c r="C26" s="396"/>
      <c r="D26" s="397"/>
      <c r="E26" s="208">
        <f>Proposta!E33</f>
        <v>0</v>
      </c>
      <c r="F26" s="208">
        <f>Proposta!F33</f>
        <v>0</v>
      </c>
      <c r="G26" s="210">
        <f t="shared" si="0"/>
        <v>0</v>
      </c>
      <c r="H26" s="23">
        <f>Proposta!H33</f>
        <v>0</v>
      </c>
      <c r="I26" s="235">
        <f>Proposta!I33</f>
        <v>0</v>
      </c>
      <c r="J26" s="169">
        <f>Proposta!J33</f>
        <v>0</v>
      </c>
      <c r="K26" s="236">
        <f>Proposta!K33</f>
        <v>0</v>
      </c>
      <c r="L26" s="218">
        <f>Proposta!L33</f>
        <v>0</v>
      </c>
    </row>
    <row r="27" spans="1:12" ht="45" customHeight="1" x14ac:dyDescent="0.25">
      <c r="A27" s="22">
        <f>Proposta!A34</f>
        <v>0</v>
      </c>
      <c r="B27" s="395">
        <f>Proposta!B34</f>
        <v>0</v>
      </c>
      <c r="C27" s="396"/>
      <c r="D27" s="397"/>
      <c r="E27" s="208">
        <f>Proposta!E34</f>
        <v>0</v>
      </c>
      <c r="F27" s="208">
        <f>Proposta!F34</f>
        <v>0</v>
      </c>
      <c r="G27" s="210">
        <f t="shared" si="0"/>
        <v>0</v>
      </c>
      <c r="H27" s="23">
        <f>Proposta!H34</f>
        <v>0</v>
      </c>
      <c r="I27" s="235">
        <f>Proposta!I34</f>
        <v>0</v>
      </c>
      <c r="J27" s="169">
        <f>Proposta!J34</f>
        <v>0</v>
      </c>
      <c r="K27" s="236">
        <f>Proposta!K34</f>
        <v>0</v>
      </c>
      <c r="L27" s="218">
        <f>Proposta!L34</f>
        <v>0</v>
      </c>
    </row>
    <row r="28" spans="1:12" ht="45" customHeight="1" x14ac:dyDescent="0.25">
      <c r="A28" s="22">
        <f>Proposta!A35</f>
        <v>0</v>
      </c>
      <c r="B28" s="395">
        <f>Proposta!B35</f>
        <v>0</v>
      </c>
      <c r="C28" s="396"/>
      <c r="D28" s="397"/>
      <c r="E28" s="208">
        <f>Proposta!E35</f>
        <v>0</v>
      </c>
      <c r="F28" s="208">
        <f>Proposta!F35</f>
        <v>0</v>
      </c>
      <c r="G28" s="210">
        <f t="shared" si="0"/>
        <v>0</v>
      </c>
      <c r="H28" s="23">
        <f>Proposta!H35</f>
        <v>0</v>
      </c>
      <c r="I28" s="235">
        <f>Proposta!I35</f>
        <v>0</v>
      </c>
      <c r="J28" s="169">
        <f>Proposta!J35</f>
        <v>0</v>
      </c>
      <c r="K28" s="236">
        <f>Proposta!K35</f>
        <v>0</v>
      </c>
      <c r="L28" s="218">
        <f>Proposta!L35</f>
        <v>0</v>
      </c>
    </row>
    <row r="29" spans="1:12" ht="45" customHeight="1" x14ac:dyDescent="0.25">
      <c r="A29" s="22">
        <f>Proposta!A36</f>
        <v>0</v>
      </c>
      <c r="B29" s="395">
        <f>Proposta!B36</f>
        <v>0</v>
      </c>
      <c r="C29" s="396"/>
      <c r="D29" s="397"/>
      <c r="E29" s="208">
        <f>Proposta!E36</f>
        <v>0</v>
      </c>
      <c r="F29" s="208">
        <f>Proposta!F36</f>
        <v>0</v>
      </c>
      <c r="G29" s="210">
        <f t="shared" si="0"/>
        <v>0</v>
      </c>
      <c r="H29" s="23">
        <f>Proposta!H36</f>
        <v>0</v>
      </c>
      <c r="I29" s="235">
        <f>Proposta!I36</f>
        <v>0</v>
      </c>
      <c r="J29" s="169">
        <f>Proposta!J36</f>
        <v>0</v>
      </c>
      <c r="K29" s="236">
        <f>Proposta!K36</f>
        <v>0</v>
      </c>
      <c r="L29" s="218">
        <f>Proposta!L36</f>
        <v>0</v>
      </c>
    </row>
    <row r="30" spans="1:12" ht="45" customHeight="1" x14ac:dyDescent="0.25">
      <c r="A30" s="22">
        <f>Proposta!A37</f>
        <v>0</v>
      </c>
      <c r="B30" s="395">
        <f>Proposta!B37</f>
        <v>0</v>
      </c>
      <c r="C30" s="396"/>
      <c r="D30" s="397"/>
      <c r="E30" s="208">
        <f>Proposta!E37</f>
        <v>0</v>
      </c>
      <c r="F30" s="208">
        <f>Proposta!F37</f>
        <v>0</v>
      </c>
      <c r="G30" s="210">
        <f t="shared" si="0"/>
        <v>0</v>
      </c>
      <c r="H30" s="23">
        <f>Proposta!H37</f>
        <v>0</v>
      </c>
      <c r="I30" s="235">
        <f>Proposta!I37</f>
        <v>0</v>
      </c>
      <c r="J30" s="169">
        <f>Proposta!J37</f>
        <v>0</v>
      </c>
      <c r="K30" s="236">
        <f>Proposta!K37</f>
        <v>0</v>
      </c>
      <c r="L30" s="218">
        <f>Proposta!L37</f>
        <v>0</v>
      </c>
    </row>
    <row r="31" spans="1:12" ht="45" customHeight="1" x14ac:dyDescent="0.25">
      <c r="A31" s="22">
        <f>Proposta!A38</f>
        <v>0</v>
      </c>
      <c r="B31" s="395">
        <f>Proposta!B38</f>
        <v>0</v>
      </c>
      <c r="C31" s="396"/>
      <c r="D31" s="397"/>
      <c r="E31" s="208">
        <f>Proposta!E38</f>
        <v>0</v>
      </c>
      <c r="F31" s="208">
        <f>Proposta!F38</f>
        <v>0</v>
      </c>
      <c r="G31" s="209">
        <f t="shared" si="0"/>
        <v>0</v>
      </c>
      <c r="H31" s="23">
        <f>Proposta!H38</f>
        <v>0</v>
      </c>
      <c r="I31" s="235">
        <f>Proposta!I38</f>
        <v>0</v>
      </c>
      <c r="J31" s="169">
        <f>Proposta!J38</f>
        <v>0</v>
      </c>
      <c r="K31" s="236">
        <f>Proposta!K38</f>
        <v>0</v>
      </c>
      <c r="L31" s="218">
        <f>Proposta!L38</f>
        <v>0</v>
      </c>
    </row>
    <row r="32" spans="1:12" ht="45" customHeight="1" x14ac:dyDescent="0.25">
      <c r="A32" s="22">
        <f>Proposta!A39</f>
        <v>0</v>
      </c>
      <c r="B32" s="395">
        <f>Proposta!B39</f>
        <v>0</v>
      </c>
      <c r="C32" s="396"/>
      <c r="D32" s="397"/>
      <c r="E32" s="208">
        <f>Proposta!E39</f>
        <v>0</v>
      </c>
      <c r="F32" s="208">
        <f>Proposta!F39</f>
        <v>0</v>
      </c>
      <c r="G32" s="210">
        <f t="shared" si="0"/>
        <v>0</v>
      </c>
      <c r="H32" s="23">
        <f>Proposta!H39</f>
        <v>0</v>
      </c>
      <c r="I32" s="235">
        <f>Proposta!I39</f>
        <v>0</v>
      </c>
      <c r="J32" s="169">
        <f>Proposta!J39</f>
        <v>0</v>
      </c>
      <c r="K32" s="236">
        <f>Proposta!K39</f>
        <v>0</v>
      </c>
      <c r="L32" s="218">
        <f>Proposta!L39</f>
        <v>0</v>
      </c>
    </row>
    <row r="33" spans="1:12" ht="45" customHeight="1" x14ac:dyDescent="0.25">
      <c r="A33" s="22">
        <f>Proposta!A40</f>
        <v>0</v>
      </c>
      <c r="B33" s="395">
        <f>Proposta!B40</f>
        <v>0</v>
      </c>
      <c r="C33" s="396"/>
      <c r="D33" s="397"/>
      <c r="E33" s="208">
        <f>Proposta!E40</f>
        <v>0</v>
      </c>
      <c r="F33" s="208">
        <f>Proposta!F40</f>
        <v>0</v>
      </c>
      <c r="G33" s="210">
        <f t="shared" si="0"/>
        <v>0</v>
      </c>
      <c r="H33" s="23">
        <f>Proposta!H40</f>
        <v>0</v>
      </c>
      <c r="I33" s="235">
        <f>Proposta!I40</f>
        <v>0</v>
      </c>
      <c r="J33" s="169">
        <f>Proposta!J40</f>
        <v>0</v>
      </c>
      <c r="K33" s="236">
        <f>Proposta!K40</f>
        <v>0</v>
      </c>
      <c r="L33" s="218">
        <f>Proposta!L40</f>
        <v>0</v>
      </c>
    </row>
    <row r="34" spans="1:12" ht="45" customHeight="1" x14ac:dyDescent="0.25">
      <c r="A34" s="22">
        <f>Proposta!A41</f>
        <v>0</v>
      </c>
      <c r="B34" s="395">
        <f>Proposta!B41</f>
        <v>0</v>
      </c>
      <c r="C34" s="396"/>
      <c r="D34" s="397"/>
      <c r="E34" s="208">
        <f>Proposta!E41</f>
        <v>0</v>
      </c>
      <c r="F34" s="208">
        <f>Proposta!F41</f>
        <v>0</v>
      </c>
      <c r="G34" s="210">
        <f t="shared" si="0"/>
        <v>0</v>
      </c>
      <c r="H34" s="23">
        <f>Proposta!H41</f>
        <v>0</v>
      </c>
      <c r="I34" s="235">
        <f>Proposta!I41</f>
        <v>0</v>
      </c>
      <c r="J34" s="169">
        <f>Proposta!J41</f>
        <v>0</v>
      </c>
      <c r="K34" s="236">
        <f>Proposta!K41</f>
        <v>0</v>
      </c>
      <c r="L34" s="218">
        <f>Proposta!L41</f>
        <v>0</v>
      </c>
    </row>
    <row r="35" spans="1:12" ht="45" customHeight="1" x14ac:dyDescent="0.25">
      <c r="A35" s="22">
        <f>Proposta!A42</f>
        <v>0</v>
      </c>
      <c r="B35" s="395">
        <f>Proposta!B42</f>
        <v>0</v>
      </c>
      <c r="C35" s="396"/>
      <c r="D35" s="397"/>
      <c r="E35" s="208">
        <f>Proposta!E42</f>
        <v>0</v>
      </c>
      <c r="F35" s="208">
        <f>Proposta!F42</f>
        <v>0</v>
      </c>
      <c r="G35" s="210">
        <f t="shared" si="0"/>
        <v>0</v>
      </c>
      <c r="H35" s="23">
        <f>Proposta!H42</f>
        <v>0</v>
      </c>
      <c r="I35" s="235">
        <f>Proposta!I42</f>
        <v>0</v>
      </c>
      <c r="J35" s="169">
        <f>Proposta!J42</f>
        <v>0</v>
      </c>
      <c r="K35" s="236">
        <f>Proposta!K42</f>
        <v>0</v>
      </c>
      <c r="L35" s="218">
        <f>Proposta!L42</f>
        <v>0</v>
      </c>
    </row>
    <row r="36" spans="1:12" ht="45" customHeight="1" x14ac:dyDescent="0.25">
      <c r="A36" s="22">
        <f>Proposta!A43</f>
        <v>0</v>
      </c>
      <c r="B36" s="395">
        <f>Proposta!B43</f>
        <v>0</v>
      </c>
      <c r="C36" s="396"/>
      <c r="D36" s="397"/>
      <c r="E36" s="208">
        <f>Proposta!E43</f>
        <v>0</v>
      </c>
      <c r="F36" s="208">
        <f>Proposta!F43</f>
        <v>0</v>
      </c>
      <c r="G36" s="210">
        <f t="shared" si="0"/>
        <v>0</v>
      </c>
      <c r="H36" s="23">
        <f>Proposta!H43</f>
        <v>0</v>
      </c>
      <c r="I36" s="235">
        <f>Proposta!I43</f>
        <v>0</v>
      </c>
      <c r="J36" s="169">
        <f>Proposta!J43</f>
        <v>0</v>
      </c>
      <c r="K36" s="236">
        <f>Proposta!K43</f>
        <v>0</v>
      </c>
      <c r="L36" s="218">
        <f>Proposta!L43</f>
        <v>0</v>
      </c>
    </row>
    <row r="37" spans="1:12" ht="45" customHeight="1" x14ac:dyDescent="0.25">
      <c r="A37" s="22">
        <f>Proposta!A44</f>
        <v>0</v>
      </c>
      <c r="B37" s="395">
        <f>Proposta!B44</f>
        <v>0</v>
      </c>
      <c r="C37" s="396"/>
      <c r="D37" s="397"/>
      <c r="E37" s="208">
        <f>Proposta!E44</f>
        <v>0</v>
      </c>
      <c r="F37" s="208">
        <f>Proposta!F44</f>
        <v>0</v>
      </c>
      <c r="G37" s="210">
        <f t="shared" si="0"/>
        <v>0</v>
      </c>
      <c r="H37" s="23">
        <f>Proposta!H44</f>
        <v>0</v>
      </c>
      <c r="I37" s="235">
        <f>Proposta!I44</f>
        <v>0</v>
      </c>
      <c r="J37" s="169">
        <f>Proposta!J44</f>
        <v>0</v>
      </c>
      <c r="K37" s="236">
        <f>Proposta!K44</f>
        <v>0</v>
      </c>
      <c r="L37" s="218">
        <f>Proposta!L44</f>
        <v>0</v>
      </c>
    </row>
    <row r="38" spans="1:12" ht="45" customHeight="1" x14ac:dyDescent="0.25">
      <c r="A38" s="22">
        <f>Proposta!A45</f>
        <v>0</v>
      </c>
      <c r="B38" s="395">
        <f>Proposta!B45</f>
        <v>0</v>
      </c>
      <c r="C38" s="396"/>
      <c r="D38" s="397"/>
      <c r="E38" s="208">
        <f>Proposta!E45</f>
        <v>0</v>
      </c>
      <c r="F38" s="208">
        <f>Proposta!F45</f>
        <v>0</v>
      </c>
      <c r="G38" s="210">
        <f t="shared" si="0"/>
        <v>0</v>
      </c>
      <c r="H38" s="23">
        <f>Proposta!H45</f>
        <v>0</v>
      </c>
      <c r="I38" s="235">
        <f>Proposta!I45</f>
        <v>0</v>
      </c>
      <c r="J38" s="169">
        <f>Proposta!J45</f>
        <v>0</v>
      </c>
      <c r="K38" s="236">
        <f>Proposta!K45</f>
        <v>0</v>
      </c>
      <c r="L38" s="218">
        <f>Proposta!L45</f>
        <v>0</v>
      </c>
    </row>
    <row r="39" spans="1:12" ht="45" customHeight="1" x14ac:dyDescent="0.25">
      <c r="A39" s="22">
        <f>Proposta!A46</f>
        <v>0</v>
      </c>
      <c r="B39" s="395">
        <f>Proposta!B46</f>
        <v>0</v>
      </c>
      <c r="C39" s="396"/>
      <c r="D39" s="397"/>
      <c r="E39" s="208">
        <f>Proposta!E46</f>
        <v>0</v>
      </c>
      <c r="F39" s="208">
        <f>Proposta!F46</f>
        <v>0</v>
      </c>
      <c r="G39" s="210">
        <f t="shared" si="0"/>
        <v>0</v>
      </c>
      <c r="H39" s="23">
        <f>Proposta!H46</f>
        <v>0</v>
      </c>
      <c r="I39" s="235">
        <f>Proposta!I46</f>
        <v>0</v>
      </c>
      <c r="J39" s="169">
        <f>Proposta!J46</f>
        <v>0</v>
      </c>
      <c r="K39" s="236">
        <f>Proposta!K46</f>
        <v>0</v>
      </c>
      <c r="L39" s="218">
        <f>Proposta!L46</f>
        <v>0</v>
      </c>
    </row>
    <row r="40" spans="1:12" ht="45" customHeight="1" x14ac:dyDescent="0.25">
      <c r="A40" s="22">
        <f>Proposta!A47</f>
        <v>0</v>
      </c>
      <c r="B40" s="395">
        <f>Proposta!B47</f>
        <v>0</v>
      </c>
      <c r="C40" s="396"/>
      <c r="D40" s="397"/>
      <c r="E40" s="208">
        <f>Proposta!E47</f>
        <v>0</v>
      </c>
      <c r="F40" s="208">
        <f>Proposta!F47</f>
        <v>0</v>
      </c>
      <c r="G40" s="210">
        <f t="shared" si="0"/>
        <v>0</v>
      </c>
      <c r="H40" s="23">
        <f>Proposta!H47</f>
        <v>0</v>
      </c>
      <c r="I40" s="235">
        <f>Proposta!I47</f>
        <v>0</v>
      </c>
      <c r="J40" s="169">
        <f>Proposta!J47</f>
        <v>0</v>
      </c>
      <c r="K40" s="236">
        <f>Proposta!K47</f>
        <v>0</v>
      </c>
      <c r="L40" s="218">
        <f>Proposta!L47</f>
        <v>0</v>
      </c>
    </row>
    <row r="41" spans="1:12" ht="45" customHeight="1" x14ac:dyDescent="0.25">
      <c r="A41" s="22">
        <f>Proposta!A48</f>
        <v>0</v>
      </c>
      <c r="B41" s="395">
        <f>Proposta!B48</f>
        <v>0</v>
      </c>
      <c r="C41" s="396"/>
      <c r="D41" s="397"/>
      <c r="E41" s="208">
        <f>Proposta!E48</f>
        <v>0</v>
      </c>
      <c r="F41" s="208">
        <f>Proposta!F48</f>
        <v>0</v>
      </c>
      <c r="G41" s="210">
        <f t="shared" si="0"/>
        <v>0</v>
      </c>
      <c r="H41" s="23">
        <f>Proposta!H48</f>
        <v>0</v>
      </c>
      <c r="I41" s="235">
        <f>Proposta!I48</f>
        <v>0</v>
      </c>
      <c r="J41" s="169">
        <f>Proposta!J48</f>
        <v>0</v>
      </c>
      <c r="K41" s="236">
        <f>Proposta!K48</f>
        <v>0</v>
      </c>
      <c r="L41" s="218">
        <f>Proposta!L48</f>
        <v>0</v>
      </c>
    </row>
    <row r="42" spans="1:12" ht="45" customHeight="1" x14ac:dyDescent="0.25">
      <c r="A42" s="22">
        <f>Proposta!A49</f>
        <v>0</v>
      </c>
      <c r="B42" s="395">
        <f>Proposta!B49</f>
        <v>0</v>
      </c>
      <c r="C42" s="396"/>
      <c r="D42" s="397"/>
      <c r="E42" s="208">
        <f>Proposta!E49</f>
        <v>0</v>
      </c>
      <c r="F42" s="208">
        <f>Proposta!F49</f>
        <v>0</v>
      </c>
      <c r="G42" s="210">
        <f t="shared" si="0"/>
        <v>0</v>
      </c>
      <c r="H42" s="23">
        <f>Proposta!H49</f>
        <v>0</v>
      </c>
      <c r="I42" s="235">
        <f>Proposta!I49</f>
        <v>0</v>
      </c>
      <c r="J42" s="169">
        <f>Proposta!J49</f>
        <v>0</v>
      </c>
      <c r="K42" s="236">
        <f>Proposta!K49</f>
        <v>0</v>
      </c>
      <c r="L42" s="218">
        <f>Proposta!L49</f>
        <v>0</v>
      </c>
    </row>
    <row r="43" spans="1:12" ht="45" customHeight="1" x14ac:dyDescent="0.25">
      <c r="A43" s="22">
        <f>Proposta!A50</f>
        <v>0</v>
      </c>
      <c r="B43" s="395">
        <f>Proposta!B50</f>
        <v>0</v>
      </c>
      <c r="C43" s="396"/>
      <c r="D43" s="397"/>
      <c r="E43" s="208">
        <f>Proposta!E50</f>
        <v>0</v>
      </c>
      <c r="F43" s="208">
        <f>Proposta!F50</f>
        <v>0</v>
      </c>
      <c r="G43" s="210">
        <f t="shared" si="0"/>
        <v>0</v>
      </c>
      <c r="H43" s="23">
        <f>Proposta!H50</f>
        <v>0</v>
      </c>
      <c r="I43" s="235">
        <f>Proposta!I50</f>
        <v>0</v>
      </c>
      <c r="J43" s="169">
        <f>Proposta!J50</f>
        <v>0</v>
      </c>
      <c r="K43" s="236">
        <f>Proposta!K50</f>
        <v>0</v>
      </c>
      <c r="L43" s="218">
        <f>Proposta!L50</f>
        <v>0</v>
      </c>
    </row>
    <row r="44" spans="1:12" ht="45" customHeight="1" x14ac:dyDescent="0.25">
      <c r="A44" s="22">
        <f>Proposta!A51</f>
        <v>0</v>
      </c>
      <c r="B44" s="395">
        <f>Proposta!B51</f>
        <v>0</v>
      </c>
      <c r="C44" s="396"/>
      <c r="D44" s="397"/>
      <c r="E44" s="208">
        <f>Proposta!E51</f>
        <v>0</v>
      </c>
      <c r="F44" s="208">
        <f>Proposta!F51</f>
        <v>0</v>
      </c>
      <c r="G44" s="210">
        <f t="shared" si="0"/>
        <v>0</v>
      </c>
      <c r="H44" s="23">
        <f>Proposta!H51</f>
        <v>0</v>
      </c>
      <c r="I44" s="235">
        <f>Proposta!I51</f>
        <v>0</v>
      </c>
      <c r="J44" s="169">
        <f>Proposta!J51</f>
        <v>0</v>
      </c>
      <c r="K44" s="236">
        <f>Proposta!K51</f>
        <v>0</v>
      </c>
      <c r="L44" s="218">
        <f>Proposta!L51</f>
        <v>0</v>
      </c>
    </row>
    <row r="45" spans="1:12" ht="45" customHeight="1" x14ac:dyDescent="0.25">
      <c r="A45" s="22">
        <f>Proposta!A52</f>
        <v>0</v>
      </c>
      <c r="B45" s="395">
        <f>Proposta!B52</f>
        <v>0</v>
      </c>
      <c r="C45" s="396"/>
      <c r="D45" s="397"/>
      <c r="E45" s="208">
        <f>Proposta!E52</f>
        <v>0</v>
      </c>
      <c r="F45" s="208">
        <f>Proposta!F52</f>
        <v>0</v>
      </c>
      <c r="G45" s="210">
        <f t="shared" si="0"/>
        <v>0</v>
      </c>
      <c r="H45" s="23">
        <f>Proposta!H52</f>
        <v>0</v>
      </c>
      <c r="I45" s="235">
        <f>Proposta!I52</f>
        <v>0</v>
      </c>
      <c r="J45" s="169">
        <f>Proposta!J52</f>
        <v>0</v>
      </c>
      <c r="K45" s="236">
        <f>Proposta!K52</f>
        <v>0</v>
      </c>
      <c r="L45" s="218">
        <f>Proposta!L52</f>
        <v>0</v>
      </c>
    </row>
    <row r="46" spans="1:12" ht="45" customHeight="1" x14ac:dyDescent="0.25">
      <c r="A46" s="22">
        <f>Proposta!A53</f>
        <v>0</v>
      </c>
      <c r="B46" s="395">
        <f>Proposta!B53</f>
        <v>0</v>
      </c>
      <c r="C46" s="396"/>
      <c r="D46" s="397"/>
      <c r="E46" s="208">
        <f>Proposta!E53</f>
        <v>0</v>
      </c>
      <c r="F46" s="208">
        <f>Proposta!F53</f>
        <v>0</v>
      </c>
      <c r="G46" s="210">
        <f t="shared" si="0"/>
        <v>0</v>
      </c>
      <c r="H46" s="23">
        <f>Proposta!H53</f>
        <v>0</v>
      </c>
      <c r="I46" s="235">
        <f>Proposta!I53</f>
        <v>0</v>
      </c>
      <c r="J46" s="169">
        <f>Proposta!J53</f>
        <v>0</v>
      </c>
      <c r="K46" s="236">
        <f>Proposta!K53</f>
        <v>0</v>
      </c>
      <c r="L46" s="218">
        <f>Proposta!L53</f>
        <v>0</v>
      </c>
    </row>
    <row r="47" spans="1:12" ht="45" customHeight="1" x14ac:dyDescent="0.25">
      <c r="A47" s="22">
        <f>Proposta!A54</f>
        <v>0</v>
      </c>
      <c r="B47" s="395">
        <f>Proposta!B54</f>
        <v>0</v>
      </c>
      <c r="C47" s="396"/>
      <c r="D47" s="397"/>
      <c r="E47" s="208">
        <f>Proposta!E54</f>
        <v>0</v>
      </c>
      <c r="F47" s="208">
        <f>Proposta!F54</f>
        <v>0</v>
      </c>
      <c r="G47" s="210">
        <f t="shared" si="0"/>
        <v>0</v>
      </c>
      <c r="H47" s="23">
        <f>Proposta!H54</f>
        <v>0</v>
      </c>
      <c r="I47" s="235">
        <f>Proposta!I54</f>
        <v>0</v>
      </c>
      <c r="J47" s="169">
        <f>Proposta!J54</f>
        <v>0</v>
      </c>
      <c r="K47" s="236">
        <f>Proposta!K54</f>
        <v>0</v>
      </c>
      <c r="L47" s="218">
        <f>Proposta!L54</f>
        <v>0</v>
      </c>
    </row>
    <row r="48" spans="1:12" ht="45" customHeight="1" x14ac:dyDescent="0.25">
      <c r="A48" s="22">
        <f>Proposta!A55</f>
        <v>0</v>
      </c>
      <c r="B48" s="395">
        <f>Proposta!B55</f>
        <v>0</v>
      </c>
      <c r="C48" s="396"/>
      <c r="D48" s="397"/>
      <c r="E48" s="208">
        <f>Proposta!E55</f>
        <v>0</v>
      </c>
      <c r="F48" s="208">
        <f>Proposta!F55</f>
        <v>0</v>
      </c>
      <c r="G48" s="210">
        <f t="shared" si="0"/>
        <v>0</v>
      </c>
      <c r="H48" s="23">
        <f>Proposta!H55</f>
        <v>0</v>
      </c>
      <c r="I48" s="235">
        <f>Proposta!I55</f>
        <v>0</v>
      </c>
      <c r="J48" s="169">
        <f>Proposta!J55</f>
        <v>0</v>
      </c>
      <c r="K48" s="236">
        <f>Proposta!K55</f>
        <v>0</v>
      </c>
      <c r="L48" s="218">
        <f>Proposta!L55</f>
        <v>0</v>
      </c>
    </row>
    <row r="49" spans="1:12" ht="45" customHeight="1" x14ac:dyDescent="0.25">
      <c r="A49" s="22">
        <f>Proposta!A56</f>
        <v>0</v>
      </c>
      <c r="B49" s="395">
        <f>Proposta!B56</f>
        <v>0</v>
      </c>
      <c r="C49" s="396"/>
      <c r="D49" s="397"/>
      <c r="E49" s="208">
        <f>Proposta!E56</f>
        <v>0</v>
      </c>
      <c r="F49" s="208">
        <f>Proposta!F56</f>
        <v>0</v>
      </c>
      <c r="G49" s="210">
        <f t="shared" si="0"/>
        <v>0</v>
      </c>
      <c r="H49" s="23">
        <f>Proposta!H56</f>
        <v>0</v>
      </c>
      <c r="I49" s="235">
        <f>Proposta!I56</f>
        <v>0</v>
      </c>
      <c r="J49" s="169">
        <f>Proposta!J56</f>
        <v>0</v>
      </c>
      <c r="K49" s="236">
        <f>Proposta!K56</f>
        <v>0</v>
      </c>
      <c r="L49" s="218">
        <f>Proposta!L56</f>
        <v>0</v>
      </c>
    </row>
    <row r="50" spans="1:12" ht="45" customHeight="1" x14ac:dyDescent="0.25">
      <c r="A50" s="22">
        <f>Proposta!A57</f>
        <v>0</v>
      </c>
      <c r="B50" s="395">
        <f>Proposta!B57</f>
        <v>0</v>
      </c>
      <c r="C50" s="396"/>
      <c r="D50" s="397"/>
      <c r="E50" s="208">
        <f>Proposta!E57</f>
        <v>0</v>
      </c>
      <c r="F50" s="208">
        <f>Proposta!F57</f>
        <v>0</v>
      </c>
      <c r="G50" s="210">
        <f t="shared" si="0"/>
        <v>0</v>
      </c>
      <c r="H50" s="23">
        <f>Proposta!H57</f>
        <v>0</v>
      </c>
      <c r="I50" s="235">
        <f>Proposta!I57</f>
        <v>0</v>
      </c>
      <c r="J50" s="169">
        <f>Proposta!J57</f>
        <v>0</v>
      </c>
      <c r="K50" s="236">
        <f>Proposta!K57</f>
        <v>0</v>
      </c>
      <c r="L50" s="218">
        <f>Proposta!L57</f>
        <v>0</v>
      </c>
    </row>
    <row r="51" spans="1:12" ht="45" customHeight="1" thickBot="1" x14ac:dyDescent="0.3">
      <c r="A51" s="22">
        <f>Proposta!A58</f>
        <v>0</v>
      </c>
      <c r="B51" s="395">
        <f>Proposta!B58</f>
        <v>0</v>
      </c>
      <c r="C51" s="396"/>
      <c r="D51" s="397"/>
      <c r="E51" s="208">
        <f>Proposta!E58</f>
        <v>0</v>
      </c>
      <c r="F51" s="208">
        <f>Proposta!F58</f>
        <v>0</v>
      </c>
      <c r="G51" s="211">
        <f t="shared" si="0"/>
        <v>0</v>
      </c>
      <c r="H51" s="23">
        <f>Proposta!H58</f>
        <v>0</v>
      </c>
      <c r="I51" s="235">
        <f>Proposta!I58</f>
        <v>0</v>
      </c>
      <c r="J51" s="169">
        <f>Proposta!J58</f>
        <v>0</v>
      </c>
      <c r="K51" s="236">
        <f>Proposta!K58</f>
        <v>0</v>
      </c>
      <c r="L51" s="218">
        <f>Proposta!L58</f>
        <v>0</v>
      </c>
    </row>
    <row r="52" spans="1:12" ht="96" customHeight="1" thickBot="1" x14ac:dyDescent="0.3">
      <c r="A52" s="442" t="str">
        <f>Proposta!A70</f>
        <v>TABELA DE VALORES A SEREM PAGOS  HORA/AULA  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v>
      </c>
      <c r="B52" s="443"/>
      <c r="C52" s="443"/>
      <c r="D52" s="443"/>
      <c r="E52" s="443"/>
      <c r="F52" s="443"/>
      <c r="G52" s="443"/>
      <c r="H52" s="170" t="s">
        <v>68</v>
      </c>
      <c r="I52" s="249">
        <v>0</v>
      </c>
      <c r="J52" s="170" t="s">
        <v>69</v>
      </c>
      <c r="K52" s="600"/>
      <c r="L52" s="601"/>
    </row>
    <row r="53" spans="1:12" ht="50.25" customHeight="1" thickBot="1" x14ac:dyDescent="0.3">
      <c r="A53" s="442" t="s">
        <v>172</v>
      </c>
      <c r="B53" s="443"/>
      <c r="C53" s="443"/>
      <c r="D53" s="444"/>
      <c r="E53" s="632"/>
      <c r="F53" s="633"/>
      <c r="G53" s="633"/>
      <c r="H53" s="633"/>
      <c r="I53" s="633"/>
      <c r="J53" s="633"/>
      <c r="K53" s="633"/>
      <c r="L53" s="634"/>
    </row>
    <row r="54" spans="1:12" ht="55.5" customHeight="1" thickBot="1" x14ac:dyDescent="0.3">
      <c r="A54" s="442" t="s">
        <v>194</v>
      </c>
      <c r="B54" s="443"/>
      <c r="C54" s="443"/>
      <c r="D54" s="443"/>
      <c r="E54" s="443"/>
      <c r="F54" s="444"/>
      <c r="G54" s="632"/>
      <c r="H54" s="633"/>
      <c r="I54" s="633"/>
      <c r="J54" s="633"/>
      <c r="K54" s="633"/>
      <c r="L54" s="634"/>
    </row>
    <row r="55" spans="1:12" ht="40.5" customHeight="1" thickBot="1" x14ac:dyDescent="0.3">
      <c r="A55" s="635" t="s">
        <v>118</v>
      </c>
      <c r="B55" s="636"/>
      <c r="C55" s="636"/>
      <c r="D55" s="636"/>
      <c r="E55" s="636"/>
      <c r="F55" s="636"/>
      <c r="G55" s="636"/>
      <c r="H55" s="636"/>
      <c r="I55" s="636"/>
      <c r="J55" s="636"/>
      <c r="K55" s="636"/>
      <c r="L55" s="637"/>
    </row>
    <row r="56" spans="1:12" ht="27" customHeight="1" x14ac:dyDescent="0.25">
      <c r="A56" s="626" t="s">
        <v>128</v>
      </c>
      <c r="B56" s="627"/>
      <c r="C56" s="225" t="s">
        <v>4</v>
      </c>
      <c r="D56" s="623"/>
      <c r="E56" s="624"/>
      <c r="F56" s="624"/>
      <c r="G56" s="624"/>
      <c r="H56" s="625"/>
      <c r="I56" s="221" t="s">
        <v>109</v>
      </c>
      <c r="J56" s="212"/>
      <c r="K56" s="221" t="s">
        <v>110</v>
      </c>
      <c r="L56" s="214"/>
    </row>
    <row r="57" spans="1:12" ht="27" customHeight="1" x14ac:dyDescent="0.25">
      <c r="A57" s="628"/>
      <c r="B57" s="629"/>
      <c r="C57" s="226" t="s">
        <v>111</v>
      </c>
      <c r="D57" s="620"/>
      <c r="E57" s="621"/>
      <c r="F57" s="621"/>
      <c r="G57" s="621"/>
      <c r="H57" s="622"/>
      <c r="I57" s="222" t="s">
        <v>112</v>
      </c>
      <c r="J57" s="213"/>
      <c r="K57" s="222" t="s">
        <v>113</v>
      </c>
      <c r="L57" s="215"/>
    </row>
    <row r="58" spans="1:12" ht="27" customHeight="1" x14ac:dyDescent="0.25">
      <c r="A58" s="628"/>
      <c r="B58" s="629"/>
      <c r="C58" s="226" t="s">
        <v>114</v>
      </c>
      <c r="D58" s="620"/>
      <c r="E58" s="621"/>
      <c r="F58" s="621"/>
      <c r="G58" s="621"/>
      <c r="H58" s="622"/>
      <c r="I58" s="222" t="s">
        <v>115</v>
      </c>
      <c r="J58" s="213"/>
      <c r="K58" s="222" t="s">
        <v>116</v>
      </c>
      <c r="L58" s="215"/>
    </row>
    <row r="59" spans="1:12" ht="27" customHeight="1" thickBot="1" x14ac:dyDescent="0.3">
      <c r="A59" s="628"/>
      <c r="B59" s="629"/>
      <c r="C59" s="171" t="s">
        <v>117</v>
      </c>
      <c r="D59" s="602"/>
      <c r="E59" s="603"/>
      <c r="F59" s="603"/>
      <c r="G59" s="603"/>
      <c r="H59" s="604"/>
      <c r="I59" s="223" t="s">
        <v>238</v>
      </c>
      <c r="J59" s="708"/>
      <c r="K59" s="708"/>
      <c r="L59" s="709"/>
    </row>
    <row r="60" spans="1:12" ht="27" customHeight="1" x14ac:dyDescent="0.25">
      <c r="A60" s="628"/>
      <c r="B60" s="629"/>
      <c r="C60" s="225" t="s">
        <v>4</v>
      </c>
      <c r="D60" s="623"/>
      <c r="E60" s="624"/>
      <c r="F60" s="624"/>
      <c r="G60" s="624"/>
      <c r="H60" s="625"/>
      <c r="I60" s="227" t="s">
        <v>109</v>
      </c>
      <c r="J60" s="212"/>
      <c r="K60" s="221" t="s">
        <v>110</v>
      </c>
      <c r="L60" s="214"/>
    </row>
    <row r="61" spans="1:12" ht="27" customHeight="1" x14ac:dyDescent="0.25">
      <c r="A61" s="628"/>
      <c r="B61" s="629"/>
      <c r="C61" s="226" t="s">
        <v>111</v>
      </c>
      <c r="D61" s="620"/>
      <c r="E61" s="621"/>
      <c r="F61" s="621"/>
      <c r="G61" s="621"/>
      <c r="H61" s="622"/>
      <c r="I61" s="222" t="s">
        <v>112</v>
      </c>
      <c r="J61" s="213"/>
      <c r="K61" s="222" t="s">
        <v>113</v>
      </c>
      <c r="L61" s="215"/>
    </row>
    <row r="62" spans="1:12" ht="27" customHeight="1" x14ac:dyDescent="0.25">
      <c r="A62" s="628"/>
      <c r="B62" s="629"/>
      <c r="C62" s="226" t="s">
        <v>114</v>
      </c>
      <c r="D62" s="620"/>
      <c r="E62" s="621"/>
      <c r="F62" s="621"/>
      <c r="G62" s="621"/>
      <c r="H62" s="622"/>
      <c r="I62" s="222" t="s">
        <v>115</v>
      </c>
      <c r="J62" s="213"/>
      <c r="K62" s="222" t="s">
        <v>116</v>
      </c>
      <c r="L62" s="215"/>
    </row>
    <row r="63" spans="1:12" ht="27" customHeight="1" thickBot="1" x14ac:dyDescent="0.3">
      <c r="A63" s="628"/>
      <c r="B63" s="629"/>
      <c r="C63" s="171" t="s">
        <v>117</v>
      </c>
      <c r="D63" s="602"/>
      <c r="E63" s="603"/>
      <c r="F63" s="603"/>
      <c r="G63" s="603"/>
      <c r="H63" s="604"/>
      <c r="I63" s="222" t="s">
        <v>238</v>
      </c>
      <c r="J63" s="707"/>
      <c r="K63" s="708"/>
      <c r="L63" s="709"/>
    </row>
    <row r="64" spans="1:12" ht="27" customHeight="1" x14ac:dyDescent="0.25">
      <c r="A64" s="628"/>
      <c r="B64" s="629"/>
      <c r="C64" s="225" t="s">
        <v>4</v>
      </c>
      <c r="D64" s="623"/>
      <c r="E64" s="624"/>
      <c r="F64" s="624"/>
      <c r="G64" s="624"/>
      <c r="H64" s="625"/>
      <c r="I64" s="221" t="s">
        <v>109</v>
      </c>
      <c r="J64" s="212"/>
      <c r="K64" s="221" t="s">
        <v>110</v>
      </c>
      <c r="L64" s="214"/>
    </row>
    <row r="65" spans="1:12" ht="27" customHeight="1" x14ac:dyDescent="0.25">
      <c r="A65" s="628"/>
      <c r="B65" s="629"/>
      <c r="C65" s="226" t="s">
        <v>111</v>
      </c>
      <c r="D65" s="620"/>
      <c r="E65" s="621"/>
      <c r="F65" s="621"/>
      <c r="G65" s="621"/>
      <c r="H65" s="622"/>
      <c r="I65" s="222" t="s">
        <v>112</v>
      </c>
      <c r="J65" s="213"/>
      <c r="K65" s="222" t="s">
        <v>113</v>
      </c>
      <c r="L65" s="215"/>
    </row>
    <row r="66" spans="1:12" ht="27" customHeight="1" x14ac:dyDescent="0.25">
      <c r="A66" s="628"/>
      <c r="B66" s="629"/>
      <c r="C66" s="226" t="s">
        <v>114</v>
      </c>
      <c r="D66" s="620"/>
      <c r="E66" s="621"/>
      <c r="F66" s="621"/>
      <c r="G66" s="621"/>
      <c r="H66" s="622"/>
      <c r="I66" s="222" t="s">
        <v>115</v>
      </c>
      <c r="J66" s="213"/>
      <c r="K66" s="222" t="s">
        <v>116</v>
      </c>
      <c r="L66" s="215"/>
    </row>
    <row r="67" spans="1:12" ht="27" customHeight="1" thickBot="1" x14ac:dyDescent="0.3">
      <c r="A67" s="630"/>
      <c r="B67" s="631"/>
      <c r="C67" s="171" t="s">
        <v>117</v>
      </c>
      <c r="D67" s="602"/>
      <c r="E67" s="603"/>
      <c r="F67" s="603"/>
      <c r="G67" s="603"/>
      <c r="H67" s="604"/>
      <c r="I67" s="223" t="s">
        <v>238</v>
      </c>
      <c r="J67" s="707"/>
      <c r="K67" s="708"/>
      <c r="L67" s="709"/>
    </row>
    <row r="68" spans="1:12" ht="39" customHeight="1" x14ac:dyDescent="0.25">
      <c r="A68" s="700" t="s">
        <v>125</v>
      </c>
      <c r="B68" s="701"/>
      <c r="C68" s="701"/>
      <c r="D68" s="701"/>
      <c r="E68" s="701"/>
      <c r="F68" s="701"/>
      <c r="G68" s="701"/>
      <c r="H68" s="701"/>
      <c r="I68" s="702"/>
      <c r="J68" s="701"/>
      <c r="K68" s="701"/>
      <c r="L68" s="703"/>
    </row>
    <row r="69" spans="1:12" ht="24" customHeight="1" thickBot="1" x14ac:dyDescent="0.3">
      <c r="A69" s="704"/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6"/>
    </row>
    <row r="70" spans="1:12" ht="24" customHeight="1" thickBot="1" x14ac:dyDescent="0.35">
      <c r="A70" s="228" t="s">
        <v>124</v>
      </c>
      <c r="B70" s="697" t="s">
        <v>242</v>
      </c>
      <c r="C70" s="697"/>
      <c r="D70" s="698"/>
      <c r="E70" s="66" t="s">
        <v>129</v>
      </c>
      <c r="F70" s="67"/>
      <c r="G70" s="67"/>
      <c r="H70" s="67"/>
      <c r="I70" s="67"/>
      <c r="J70" s="67"/>
      <c r="K70" s="67"/>
      <c r="L70" s="68"/>
    </row>
    <row r="71" spans="1:12" ht="24" customHeight="1" x14ac:dyDescent="0.25">
      <c r="A71" s="240"/>
      <c r="B71" s="594"/>
      <c r="C71" s="595"/>
      <c r="D71" s="596"/>
      <c r="E71" s="69">
        <v>1</v>
      </c>
      <c r="F71" s="241"/>
      <c r="G71" s="241"/>
      <c r="H71" s="241"/>
      <c r="I71" s="241"/>
      <c r="J71" s="241"/>
      <c r="K71" s="241"/>
      <c r="L71" s="242"/>
    </row>
    <row r="72" spans="1:12" ht="24" customHeight="1" x14ac:dyDescent="0.25">
      <c r="A72" s="243"/>
      <c r="B72" s="594"/>
      <c r="C72" s="595"/>
      <c r="D72" s="596"/>
      <c r="E72" s="69">
        <f>SUM(E71+1)</f>
        <v>2</v>
      </c>
      <c r="F72" s="241"/>
      <c r="G72" s="241"/>
      <c r="H72" s="241"/>
      <c r="I72" s="241"/>
      <c r="J72" s="241"/>
      <c r="K72" s="241"/>
      <c r="L72" s="242"/>
    </row>
    <row r="73" spans="1:12" ht="24" customHeight="1" x14ac:dyDescent="0.25">
      <c r="A73" s="243"/>
      <c r="B73" s="594"/>
      <c r="C73" s="595"/>
      <c r="D73" s="596"/>
      <c r="E73" s="69">
        <f t="shared" ref="E73:E136" si="1">SUM(E72+1)</f>
        <v>3</v>
      </c>
      <c r="F73" s="241"/>
      <c r="G73" s="241"/>
      <c r="H73" s="241"/>
      <c r="I73" s="241"/>
      <c r="J73" s="241"/>
      <c r="K73" s="241"/>
      <c r="L73" s="242"/>
    </row>
    <row r="74" spans="1:12" ht="24" customHeight="1" x14ac:dyDescent="0.25">
      <c r="A74" s="244"/>
      <c r="B74" s="594"/>
      <c r="C74" s="595"/>
      <c r="D74" s="596"/>
      <c r="E74" s="69">
        <f t="shared" si="1"/>
        <v>4</v>
      </c>
      <c r="F74" s="241"/>
      <c r="G74" s="241"/>
      <c r="H74" s="241"/>
      <c r="I74" s="241"/>
      <c r="J74" s="241"/>
      <c r="K74" s="241"/>
      <c r="L74" s="242"/>
    </row>
    <row r="75" spans="1:12" ht="24" customHeight="1" x14ac:dyDescent="0.25">
      <c r="A75" s="244"/>
      <c r="B75" s="594"/>
      <c r="C75" s="595"/>
      <c r="D75" s="596"/>
      <c r="E75" s="69">
        <f t="shared" si="1"/>
        <v>5</v>
      </c>
      <c r="F75" s="241"/>
      <c r="G75" s="241"/>
      <c r="H75" s="241"/>
      <c r="I75" s="241"/>
      <c r="J75" s="241"/>
      <c r="K75" s="241"/>
      <c r="L75" s="242"/>
    </row>
    <row r="76" spans="1:12" ht="24" customHeight="1" x14ac:dyDescent="0.25">
      <c r="A76" s="244"/>
      <c r="B76" s="594"/>
      <c r="C76" s="595"/>
      <c r="D76" s="596"/>
      <c r="E76" s="69">
        <f t="shared" si="1"/>
        <v>6</v>
      </c>
      <c r="F76" s="241"/>
      <c r="G76" s="241"/>
      <c r="H76" s="241"/>
      <c r="I76" s="241"/>
      <c r="J76" s="241"/>
      <c r="K76" s="241"/>
      <c r="L76" s="242"/>
    </row>
    <row r="77" spans="1:12" ht="24" customHeight="1" x14ac:dyDescent="0.25">
      <c r="A77" s="244"/>
      <c r="B77" s="594"/>
      <c r="C77" s="595"/>
      <c r="D77" s="596"/>
      <c r="E77" s="69">
        <f t="shared" si="1"/>
        <v>7</v>
      </c>
      <c r="F77" s="241"/>
      <c r="G77" s="241"/>
      <c r="H77" s="241"/>
      <c r="I77" s="241"/>
      <c r="J77" s="241"/>
      <c r="K77" s="241"/>
      <c r="L77" s="242"/>
    </row>
    <row r="78" spans="1:12" ht="24" customHeight="1" x14ac:dyDescent="0.25">
      <c r="A78" s="244"/>
      <c r="B78" s="594"/>
      <c r="C78" s="595"/>
      <c r="D78" s="596"/>
      <c r="E78" s="69">
        <f t="shared" si="1"/>
        <v>8</v>
      </c>
      <c r="F78" s="241"/>
      <c r="G78" s="241"/>
      <c r="H78" s="241"/>
      <c r="I78" s="241"/>
      <c r="J78" s="241"/>
      <c r="K78" s="241"/>
      <c r="L78" s="242"/>
    </row>
    <row r="79" spans="1:12" ht="24" customHeight="1" x14ac:dyDescent="0.25">
      <c r="A79" s="244"/>
      <c r="B79" s="594"/>
      <c r="C79" s="595"/>
      <c r="D79" s="596"/>
      <c r="E79" s="69">
        <f t="shared" si="1"/>
        <v>9</v>
      </c>
      <c r="F79" s="241"/>
      <c r="G79" s="241"/>
      <c r="H79" s="241"/>
      <c r="I79" s="241"/>
      <c r="J79" s="241"/>
      <c r="K79" s="241"/>
      <c r="L79" s="242"/>
    </row>
    <row r="80" spans="1:12" ht="24" customHeight="1" x14ac:dyDescent="0.25">
      <c r="A80" s="244"/>
      <c r="B80" s="594"/>
      <c r="C80" s="595"/>
      <c r="D80" s="596"/>
      <c r="E80" s="69">
        <f t="shared" si="1"/>
        <v>10</v>
      </c>
      <c r="F80" s="241"/>
      <c r="G80" s="241"/>
      <c r="H80" s="241"/>
      <c r="I80" s="241"/>
      <c r="J80" s="241"/>
      <c r="K80" s="241"/>
      <c r="L80" s="242"/>
    </row>
    <row r="81" spans="1:12" ht="24" customHeight="1" x14ac:dyDescent="0.25">
      <c r="A81" s="244"/>
      <c r="B81" s="594"/>
      <c r="C81" s="595"/>
      <c r="D81" s="596"/>
      <c r="E81" s="69">
        <f t="shared" si="1"/>
        <v>11</v>
      </c>
      <c r="F81" s="241"/>
      <c r="G81" s="241"/>
      <c r="H81" s="241"/>
      <c r="I81" s="241"/>
      <c r="J81" s="241"/>
      <c r="K81" s="241"/>
      <c r="L81" s="242"/>
    </row>
    <row r="82" spans="1:12" ht="24" customHeight="1" x14ac:dyDescent="0.25">
      <c r="A82" s="244"/>
      <c r="B82" s="594"/>
      <c r="C82" s="595"/>
      <c r="D82" s="596"/>
      <c r="E82" s="69">
        <f t="shared" si="1"/>
        <v>12</v>
      </c>
      <c r="F82" s="241"/>
      <c r="G82" s="241"/>
      <c r="H82" s="241"/>
      <c r="I82" s="241"/>
      <c r="J82" s="241"/>
      <c r="K82" s="241"/>
      <c r="L82" s="242"/>
    </row>
    <row r="83" spans="1:12" ht="24" customHeight="1" x14ac:dyDescent="0.25">
      <c r="A83" s="244"/>
      <c r="B83" s="594"/>
      <c r="C83" s="595"/>
      <c r="D83" s="596"/>
      <c r="E83" s="69">
        <f t="shared" si="1"/>
        <v>13</v>
      </c>
      <c r="F83" s="241"/>
      <c r="G83" s="241"/>
      <c r="H83" s="241"/>
      <c r="I83" s="241"/>
      <c r="J83" s="241"/>
      <c r="K83" s="241"/>
      <c r="L83" s="242"/>
    </row>
    <row r="84" spans="1:12" ht="24" customHeight="1" x14ac:dyDescent="0.25">
      <c r="A84" s="244"/>
      <c r="B84" s="594"/>
      <c r="C84" s="595"/>
      <c r="D84" s="596"/>
      <c r="E84" s="69">
        <f t="shared" si="1"/>
        <v>14</v>
      </c>
      <c r="F84" s="241"/>
      <c r="G84" s="241"/>
      <c r="H84" s="241"/>
      <c r="I84" s="241"/>
      <c r="J84" s="241"/>
      <c r="K84" s="241"/>
      <c r="L84" s="242"/>
    </row>
    <row r="85" spans="1:12" ht="24" customHeight="1" x14ac:dyDescent="0.25">
      <c r="A85" s="244"/>
      <c r="B85" s="594"/>
      <c r="C85" s="595"/>
      <c r="D85" s="596"/>
      <c r="E85" s="69">
        <f t="shared" si="1"/>
        <v>15</v>
      </c>
      <c r="F85" s="241"/>
      <c r="G85" s="241"/>
      <c r="H85" s="241"/>
      <c r="I85" s="241"/>
      <c r="J85" s="241"/>
      <c r="K85" s="241"/>
      <c r="L85" s="242"/>
    </row>
    <row r="86" spans="1:12" ht="24" customHeight="1" x14ac:dyDescent="0.25">
      <c r="A86" s="244"/>
      <c r="B86" s="594"/>
      <c r="C86" s="595"/>
      <c r="D86" s="596"/>
      <c r="E86" s="69">
        <f t="shared" si="1"/>
        <v>16</v>
      </c>
      <c r="F86" s="241"/>
      <c r="G86" s="241"/>
      <c r="H86" s="241"/>
      <c r="I86" s="241"/>
      <c r="J86" s="241"/>
      <c r="K86" s="241"/>
      <c r="L86" s="242"/>
    </row>
    <row r="87" spans="1:12" ht="24" customHeight="1" x14ac:dyDescent="0.25">
      <c r="A87" s="244"/>
      <c r="B87" s="594"/>
      <c r="C87" s="595"/>
      <c r="D87" s="596"/>
      <c r="E87" s="69">
        <f t="shared" si="1"/>
        <v>17</v>
      </c>
      <c r="F87" s="241"/>
      <c r="G87" s="241"/>
      <c r="H87" s="241"/>
      <c r="I87" s="241"/>
      <c r="J87" s="241"/>
      <c r="K87" s="241"/>
      <c r="L87" s="242"/>
    </row>
    <row r="88" spans="1:12" ht="24" customHeight="1" x14ac:dyDescent="0.25">
      <c r="A88" s="244"/>
      <c r="B88" s="594"/>
      <c r="C88" s="595"/>
      <c r="D88" s="596"/>
      <c r="E88" s="69">
        <f t="shared" si="1"/>
        <v>18</v>
      </c>
      <c r="F88" s="241"/>
      <c r="G88" s="241"/>
      <c r="H88" s="241"/>
      <c r="I88" s="241"/>
      <c r="J88" s="241"/>
      <c r="K88" s="241"/>
      <c r="L88" s="242"/>
    </row>
    <row r="89" spans="1:12" ht="24" customHeight="1" x14ac:dyDescent="0.25">
      <c r="A89" s="244"/>
      <c r="B89" s="594"/>
      <c r="C89" s="595"/>
      <c r="D89" s="596"/>
      <c r="E89" s="69">
        <f t="shared" si="1"/>
        <v>19</v>
      </c>
      <c r="F89" s="241"/>
      <c r="G89" s="241"/>
      <c r="H89" s="241"/>
      <c r="I89" s="241"/>
      <c r="J89" s="241"/>
      <c r="K89" s="241"/>
      <c r="L89" s="242"/>
    </row>
    <row r="90" spans="1:12" ht="24" customHeight="1" x14ac:dyDescent="0.25">
      <c r="A90" s="244"/>
      <c r="B90" s="594"/>
      <c r="C90" s="595"/>
      <c r="D90" s="596"/>
      <c r="E90" s="69">
        <f t="shared" si="1"/>
        <v>20</v>
      </c>
      <c r="F90" s="241"/>
      <c r="G90" s="241"/>
      <c r="H90" s="241"/>
      <c r="I90" s="241"/>
      <c r="J90" s="241"/>
      <c r="K90" s="241"/>
      <c r="L90" s="242"/>
    </row>
    <row r="91" spans="1:12" ht="24" customHeight="1" x14ac:dyDescent="0.25">
      <c r="A91" s="244"/>
      <c r="B91" s="594"/>
      <c r="C91" s="595"/>
      <c r="D91" s="596"/>
      <c r="E91" s="69">
        <f t="shared" si="1"/>
        <v>21</v>
      </c>
      <c r="F91" s="241"/>
      <c r="G91" s="241"/>
      <c r="H91" s="241"/>
      <c r="I91" s="241"/>
      <c r="J91" s="241"/>
      <c r="K91" s="241"/>
      <c r="L91" s="242"/>
    </row>
    <row r="92" spans="1:12" ht="24" customHeight="1" x14ac:dyDescent="0.25">
      <c r="A92" s="244"/>
      <c r="B92" s="594"/>
      <c r="C92" s="595"/>
      <c r="D92" s="596"/>
      <c r="E92" s="69">
        <f t="shared" si="1"/>
        <v>22</v>
      </c>
      <c r="F92" s="241"/>
      <c r="G92" s="241"/>
      <c r="H92" s="241"/>
      <c r="I92" s="241"/>
      <c r="J92" s="241"/>
      <c r="K92" s="241"/>
      <c r="L92" s="242"/>
    </row>
    <row r="93" spans="1:12" ht="24" customHeight="1" x14ac:dyDescent="0.25">
      <c r="A93" s="244"/>
      <c r="B93" s="594"/>
      <c r="C93" s="595"/>
      <c r="D93" s="596"/>
      <c r="E93" s="69">
        <f t="shared" si="1"/>
        <v>23</v>
      </c>
      <c r="F93" s="241"/>
      <c r="G93" s="241"/>
      <c r="H93" s="241"/>
      <c r="I93" s="241"/>
      <c r="J93" s="241"/>
      <c r="K93" s="241"/>
      <c r="L93" s="242"/>
    </row>
    <row r="94" spans="1:12" ht="24" customHeight="1" x14ac:dyDescent="0.25">
      <c r="A94" s="244"/>
      <c r="B94" s="594"/>
      <c r="C94" s="595"/>
      <c r="D94" s="596"/>
      <c r="E94" s="69">
        <f t="shared" si="1"/>
        <v>24</v>
      </c>
      <c r="F94" s="241"/>
      <c r="G94" s="241"/>
      <c r="H94" s="241"/>
      <c r="I94" s="241"/>
      <c r="J94" s="241"/>
      <c r="K94" s="241"/>
      <c r="L94" s="242"/>
    </row>
    <row r="95" spans="1:12" ht="24" customHeight="1" x14ac:dyDescent="0.25">
      <c r="A95" s="244"/>
      <c r="B95" s="594"/>
      <c r="C95" s="595"/>
      <c r="D95" s="596"/>
      <c r="E95" s="69">
        <f t="shared" si="1"/>
        <v>25</v>
      </c>
      <c r="F95" s="241"/>
      <c r="G95" s="241"/>
      <c r="H95" s="241"/>
      <c r="I95" s="241"/>
      <c r="J95" s="241"/>
      <c r="K95" s="241"/>
      <c r="L95" s="242"/>
    </row>
    <row r="96" spans="1:12" ht="24" customHeight="1" x14ac:dyDescent="0.25">
      <c r="A96" s="244"/>
      <c r="B96" s="594"/>
      <c r="C96" s="595"/>
      <c r="D96" s="596"/>
      <c r="E96" s="69">
        <f t="shared" si="1"/>
        <v>26</v>
      </c>
      <c r="F96" s="241"/>
      <c r="G96" s="241"/>
      <c r="H96" s="241"/>
      <c r="I96" s="241"/>
      <c r="J96" s="241"/>
      <c r="K96" s="241"/>
      <c r="L96" s="242"/>
    </row>
    <row r="97" spans="1:12" ht="24" customHeight="1" x14ac:dyDescent="0.25">
      <c r="A97" s="244"/>
      <c r="B97" s="594"/>
      <c r="C97" s="595"/>
      <c r="D97" s="596"/>
      <c r="E97" s="69">
        <f t="shared" si="1"/>
        <v>27</v>
      </c>
      <c r="F97" s="241"/>
      <c r="G97" s="241"/>
      <c r="H97" s="241"/>
      <c r="I97" s="241"/>
      <c r="J97" s="241"/>
      <c r="K97" s="241"/>
      <c r="L97" s="242"/>
    </row>
    <row r="98" spans="1:12" ht="24" customHeight="1" x14ac:dyDescent="0.25">
      <c r="A98" s="244"/>
      <c r="B98" s="594"/>
      <c r="C98" s="595"/>
      <c r="D98" s="596"/>
      <c r="E98" s="69">
        <f t="shared" si="1"/>
        <v>28</v>
      </c>
      <c r="F98" s="241"/>
      <c r="G98" s="241"/>
      <c r="H98" s="241"/>
      <c r="I98" s="241"/>
      <c r="J98" s="241"/>
      <c r="K98" s="241"/>
      <c r="L98" s="242"/>
    </row>
    <row r="99" spans="1:12" ht="24" customHeight="1" x14ac:dyDescent="0.25">
      <c r="A99" s="244"/>
      <c r="B99" s="594"/>
      <c r="C99" s="595"/>
      <c r="D99" s="596"/>
      <c r="E99" s="69">
        <f t="shared" si="1"/>
        <v>29</v>
      </c>
      <c r="F99" s="241"/>
      <c r="G99" s="241"/>
      <c r="H99" s="241"/>
      <c r="I99" s="241"/>
      <c r="J99" s="241"/>
      <c r="K99" s="241"/>
      <c r="L99" s="242"/>
    </row>
    <row r="100" spans="1:12" ht="24" customHeight="1" x14ac:dyDescent="0.25">
      <c r="A100" s="244"/>
      <c r="B100" s="594"/>
      <c r="C100" s="595"/>
      <c r="D100" s="596"/>
      <c r="E100" s="69">
        <f t="shared" si="1"/>
        <v>30</v>
      </c>
      <c r="F100" s="241"/>
      <c r="G100" s="241"/>
      <c r="H100" s="241"/>
      <c r="I100" s="241"/>
      <c r="J100" s="241"/>
      <c r="K100" s="241"/>
      <c r="L100" s="242"/>
    </row>
    <row r="101" spans="1:12" ht="24" customHeight="1" x14ac:dyDescent="0.25">
      <c r="A101" s="244"/>
      <c r="B101" s="594"/>
      <c r="C101" s="595"/>
      <c r="D101" s="596"/>
      <c r="E101" s="69">
        <f t="shared" si="1"/>
        <v>31</v>
      </c>
      <c r="F101" s="241"/>
      <c r="G101" s="241"/>
      <c r="H101" s="241"/>
      <c r="I101" s="241"/>
      <c r="J101" s="241"/>
      <c r="K101" s="241"/>
      <c r="L101" s="242"/>
    </row>
    <row r="102" spans="1:12" ht="24" customHeight="1" x14ac:dyDescent="0.25">
      <c r="A102" s="244"/>
      <c r="B102" s="594"/>
      <c r="C102" s="595"/>
      <c r="D102" s="596"/>
      <c r="E102" s="69">
        <f t="shared" si="1"/>
        <v>32</v>
      </c>
      <c r="F102" s="241"/>
      <c r="G102" s="241"/>
      <c r="H102" s="241"/>
      <c r="I102" s="241"/>
      <c r="J102" s="241"/>
      <c r="K102" s="241"/>
      <c r="L102" s="242"/>
    </row>
    <row r="103" spans="1:12" ht="24" customHeight="1" x14ac:dyDescent="0.25">
      <c r="A103" s="244"/>
      <c r="B103" s="594"/>
      <c r="C103" s="595"/>
      <c r="D103" s="596"/>
      <c r="E103" s="69">
        <f t="shared" si="1"/>
        <v>33</v>
      </c>
      <c r="F103" s="241"/>
      <c r="G103" s="241"/>
      <c r="H103" s="241"/>
      <c r="I103" s="241"/>
      <c r="J103" s="241"/>
      <c r="K103" s="241"/>
      <c r="L103" s="242"/>
    </row>
    <row r="104" spans="1:12" ht="24" customHeight="1" x14ac:dyDescent="0.25">
      <c r="A104" s="244"/>
      <c r="B104" s="594"/>
      <c r="C104" s="595"/>
      <c r="D104" s="596"/>
      <c r="E104" s="69">
        <f t="shared" si="1"/>
        <v>34</v>
      </c>
      <c r="F104" s="241"/>
      <c r="G104" s="241"/>
      <c r="H104" s="241"/>
      <c r="I104" s="241"/>
      <c r="J104" s="241"/>
      <c r="K104" s="241"/>
      <c r="L104" s="242"/>
    </row>
    <row r="105" spans="1:12" ht="24" customHeight="1" x14ac:dyDescent="0.25">
      <c r="A105" s="244"/>
      <c r="B105" s="594"/>
      <c r="C105" s="595"/>
      <c r="D105" s="596"/>
      <c r="E105" s="69">
        <f t="shared" si="1"/>
        <v>35</v>
      </c>
      <c r="F105" s="241"/>
      <c r="G105" s="241"/>
      <c r="H105" s="241"/>
      <c r="I105" s="241"/>
      <c r="J105" s="241"/>
      <c r="K105" s="241"/>
      <c r="L105" s="242"/>
    </row>
    <row r="106" spans="1:12" ht="24" customHeight="1" x14ac:dyDescent="0.25">
      <c r="A106" s="244"/>
      <c r="B106" s="594"/>
      <c r="C106" s="595"/>
      <c r="D106" s="596"/>
      <c r="E106" s="69">
        <f t="shared" si="1"/>
        <v>36</v>
      </c>
      <c r="F106" s="241"/>
      <c r="G106" s="241"/>
      <c r="H106" s="241"/>
      <c r="I106" s="241"/>
      <c r="J106" s="241"/>
      <c r="K106" s="241"/>
      <c r="L106" s="242"/>
    </row>
    <row r="107" spans="1:12" ht="24" customHeight="1" x14ac:dyDescent="0.25">
      <c r="A107" s="244"/>
      <c r="B107" s="594"/>
      <c r="C107" s="595"/>
      <c r="D107" s="596"/>
      <c r="E107" s="69">
        <f t="shared" si="1"/>
        <v>37</v>
      </c>
      <c r="F107" s="241"/>
      <c r="G107" s="241"/>
      <c r="H107" s="241"/>
      <c r="I107" s="241"/>
      <c r="J107" s="241"/>
      <c r="K107" s="241"/>
      <c r="L107" s="242"/>
    </row>
    <row r="108" spans="1:12" ht="24" customHeight="1" x14ac:dyDescent="0.25">
      <c r="A108" s="244"/>
      <c r="B108" s="591"/>
      <c r="C108" s="592"/>
      <c r="D108" s="593"/>
      <c r="E108" s="69">
        <f t="shared" si="1"/>
        <v>38</v>
      </c>
      <c r="F108" s="241"/>
      <c r="G108" s="241"/>
      <c r="H108" s="241"/>
      <c r="I108" s="241"/>
      <c r="J108" s="241"/>
      <c r="K108" s="241"/>
      <c r="L108" s="242"/>
    </row>
    <row r="109" spans="1:12" ht="24" customHeight="1" x14ac:dyDescent="0.25">
      <c r="A109" s="244"/>
      <c r="B109" s="591"/>
      <c r="C109" s="592"/>
      <c r="D109" s="593"/>
      <c r="E109" s="69">
        <f t="shared" si="1"/>
        <v>39</v>
      </c>
      <c r="F109" s="241"/>
      <c r="G109" s="241"/>
      <c r="H109" s="241"/>
      <c r="I109" s="241"/>
      <c r="J109" s="241"/>
      <c r="K109" s="241"/>
      <c r="L109" s="242"/>
    </row>
    <row r="110" spans="1:12" ht="24" customHeight="1" x14ac:dyDescent="0.25">
      <c r="A110" s="244"/>
      <c r="B110" s="591"/>
      <c r="C110" s="592"/>
      <c r="D110" s="593"/>
      <c r="E110" s="69">
        <f t="shared" si="1"/>
        <v>40</v>
      </c>
      <c r="F110" s="241"/>
      <c r="G110" s="241"/>
      <c r="H110" s="241"/>
      <c r="I110" s="241"/>
      <c r="J110" s="241"/>
      <c r="K110" s="241"/>
      <c r="L110" s="242"/>
    </row>
    <row r="111" spans="1:12" ht="24" customHeight="1" x14ac:dyDescent="0.25">
      <c r="A111" s="244"/>
      <c r="B111" s="591"/>
      <c r="C111" s="592"/>
      <c r="D111" s="593"/>
      <c r="E111" s="69">
        <f t="shared" si="1"/>
        <v>41</v>
      </c>
      <c r="F111" s="241"/>
      <c r="G111" s="241"/>
      <c r="H111" s="241"/>
      <c r="I111" s="241"/>
      <c r="J111" s="241"/>
      <c r="K111" s="241"/>
      <c r="L111" s="242"/>
    </row>
    <row r="112" spans="1:12" ht="24" customHeight="1" x14ac:dyDescent="0.25">
      <c r="A112" s="244"/>
      <c r="B112" s="591"/>
      <c r="C112" s="592"/>
      <c r="D112" s="593"/>
      <c r="E112" s="69">
        <f t="shared" si="1"/>
        <v>42</v>
      </c>
      <c r="F112" s="241"/>
      <c r="G112" s="241"/>
      <c r="H112" s="241"/>
      <c r="I112" s="241"/>
      <c r="J112" s="241"/>
      <c r="K112" s="241"/>
      <c r="L112" s="242"/>
    </row>
    <row r="113" spans="1:12" ht="24" customHeight="1" x14ac:dyDescent="0.25">
      <c r="A113" s="244"/>
      <c r="B113" s="591"/>
      <c r="C113" s="592"/>
      <c r="D113" s="593"/>
      <c r="E113" s="69">
        <f t="shared" si="1"/>
        <v>43</v>
      </c>
      <c r="F113" s="241"/>
      <c r="G113" s="241"/>
      <c r="H113" s="241"/>
      <c r="I113" s="241"/>
      <c r="J113" s="241"/>
      <c r="K113" s="241"/>
      <c r="L113" s="242"/>
    </row>
    <row r="114" spans="1:12" ht="24" customHeight="1" x14ac:dyDescent="0.25">
      <c r="A114" s="244"/>
      <c r="B114" s="591"/>
      <c r="C114" s="592"/>
      <c r="D114" s="593"/>
      <c r="E114" s="69">
        <f t="shared" si="1"/>
        <v>44</v>
      </c>
      <c r="F114" s="241"/>
      <c r="G114" s="241"/>
      <c r="H114" s="241"/>
      <c r="I114" s="241"/>
      <c r="J114" s="241"/>
      <c r="K114" s="241"/>
      <c r="L114" s="242"/>
    </row>
    <row r="115" spans="1:12" ht="24" customHeight="1" x14ac:dyDescent="0.25">
      <c r="A115" s="244"/>
      <c r="B115" s="591"/>
      <c r="C115" s="592"/>
      <c r="D115" s="593"/>
      <c r="E115" s="69">
        <f t="shared" si="1"/>
        <v>45</v>
      </c>
      <c r="F115" s="241"/>
      <c r="G115" s="241"/>
      <c r="H115" s="241"/>
      <c r="I115" s="241"/>
      <c r="J115" s="241"/>
      <c r="K115" s="241"/>
      <c r="L115" s="242"/>
    </row>
    <row r="116" spans="1:12" ht="24" customHeight="1" x14ac:dyDescent="0.25">
      <c r="A116" s="244"/>
      <c r="B116" s="591"/>
      <c r="C116" s="592"/>
      <c r="D116" s="593"/>
      <c r="E116" s="69">
        <f t="shared" si="1"/>
        <v>46</v>
      </c>
      <c r="F116" s="241"/>
      <c r="G116" s="241"/>
      <c r="H116" s="241"/>
      <c r="I116" s="241"/>
      <c r="J116" s="241"/>
      <c r="K116" s="241"/>
      <c r="L116" s="242"/>
    </row>
    <row r="117" spans="1:12" ht="24" customHeight="1" x14ac:dyDescent="0.25">
      <c r="A117" s="244"/>
      <c r="B117" s="591"/>
      <c r="C117" s="592"/>
      <c r="D117" s="593"/>
      <c r="E117" s="69">
        <f t="shared" si="1"/>
        <v>47</v>
      </c>
      <c r="F117" s="241"/>
      <c r="G117" s="241"/>
      <c r="H117" s="241"/>
      <c r="I117" s="241"/>
      <c r="J117" s="241"/>
      <c r="K117" s="241"/>
      <c r="L117" s="242"/>
    </row>
    <row r="118" spans="1:12" ht="24" customHeight="1" x14ac:dyDescent="0.25">
      <c r="A118" s="244"/>
      <c r="B118" s="591"/>
      <c r="C118" s="592"/>
      <c r="D118" s="593"/>
      <c r="E118" s="69">
        <f t="shared" si="1"/>
        <v>48</v>
      </c>
      <c r="F118" s="241"/>
      <c r="G118" s="241"/>
      <c r="H118" s="241"/>
      <c r="I118" s="241"/>
      <c r="J118" s="241"/>
      <c r="K118" s="241"/>
      <c r="L118" s="242"/>
    </row>
    <row r="119" spans="1:12" ht="24" customHeight="1" x14ac:dyDescent="0.25">
      <c r="A119" s="244"/>
      <c r="B119" s="591"/>
      <c r="C119" s="592"/>
      <c r="D119" s="593"/>
      <c r="E119" s="69">
        <f t="shared" si="1"/>
        <v>49</v>
      </c>
      <c r="F119" s="241"/>
      <c r="G119" s="241"/>
      <c r="H119" s="241"/>
      <c r="I119" s="241"/>
      <c r="J119" s="241"/>
      <c r="K119" s="241"/>
      <c r="L119" s="242"/>
    </row>
    <row r="120" spans="1:12" ht="24" customHeight="1" x14ac:dyDescent="0.25">
      <c r="A120" s="244"/>
      <c r="B120" s="591"/>
      <c r="C120" s="592"/>
      <c r="D120" s="593"/>
      <c r="E120" s="69">
        <f t="shared" si="1"/>
        <v>50</v>
      </c>
      <c r="F120" s="241"/>
      <c r="G120" s="241"/>
      <c r="H120" s="241"/>
      <c r="I120" s="241"/>
      <c r="J120" s="241"/>
      <c r="K120" s="241"/>
      <c r="L120" s="242"/>
    </row>
    <row r="121" spans="1:12" ht="24" customHeight="1" x14ac:dyDescent="0.25">
      <c r="A121" s="244"/>
      <c r="B121" s="591"/>
      <c r="C121" s="592"/>
      <c r="D121" s="593"/>
      <c r="E121" s="69">
        <f t="shared" si="1"/>
        <v>51</v>
      </c>
      <c r="F121" s="241"/>
      <c r="G121" s="241"/>
      <c r="H121" s="241"/>
      <c r="I121" s="241"/>
      <c r="J121" s="241"/>
      <c r="K121" s="241"/>
      <c r="L121" s="242"/>
    </row>
    <row r="122" spans="1:12" ht="24" customHeight="1" x14ac:dyDescent="0.25">
      <c r="A122" s="244"/>
      <c r="B122" s="591"/>
      <c r="C122" s="592"/>
      <c r="D122" s="593"/>
      <c r="E122" s="69">
        <f t="shared" si="1"/>
        <v>52</v>
      </c>
      <c r="F122" s="241"/>
      <c r="G122" s="241"/>
      <c r="H122" s="241"/>
      <c r="I122" s="241"/>
      <c r="J122" s="241"/>
      <c r="K122" s="241"/>
      <c r="L122" s="242"/>
    </row>
    <row r="123" spans="1:12" ht="24" customHeight="1" x14ac:dyDescent="0.25">
      <c r="A123" s="244"/>
      <c r="B123" s="591"/>
      <c r="C123" s="592"/>
      <c r="D123" s="593"/>
      <c r="E123" s="69">
        <f t="shared" si="1"/>
        <v>53</v>
      </c>
      <c r="F123" s="241"/>
      <c r="G123" s="241"/>
      <c r="H123" s="241"/>
      <c r="I123" s="241"/>
      <c r="J123" s="241"/>
      <c r="K123" s="241"/>
      <c r="L123" s="242"/>
    </row>
    <row r="124" spans="1:12" ht="24" customHeight="1" x14ac:dyDescent="0.25">
      <c r="A124" s="244"/>
      <c r="B124" s="591"/>
      <c r="C124" s="592"/>
      <c r="D124" s="593"/>
      <c r="E124" s="69">
        <f t="shared" si="1"/>
        <v>54</v>
      </c>
      <c r="F124" s="241"/>
      <c r="G124" s="241"/>
      <c r="H124" s="241"/>
      <c r="I124" s="241"/>
      <c r="J124" s="241"/>
      <c r="K124" s="241"/>
      <c r="L124" s="242"/>
    </row>
    <row r="125" spans="1:12" ht="24" customHeight="1" x14ac:dyDescent="0.25">
      <c r="A125" s="244"/>
      <c r="B125" s="591"/>
      <c r="C125" s="592"/>
      <c r="D125" s="593"/>
      <c r="E125" s="69">
        <f t="shared" si="1"/>
        <v>55</v>
      </c>
      <c r="F125" s="241"/>
      <c r="G125" s="241"/>
      <c r="H125" s="241"/>
      <c r="I125" s="241"/>
      <c r="J125" s="241"/>
      <c r="K125" s="241"/>
      <c r="L125" s="242"/>
    </row>
    <row r="126" spans="1:12" ht="24" customHeight="1" x14ac:dyDescent="0.25">
      <c r="A126" s="244"/>
      <c r="B126" s="591"/>
      <c r="C126" s="592"/>
      <c r="D126" s="593"/>
      <c r="E126" s="69">
        <f t="shared" si="1"/>
        <v>56</v>
      </c>
      <c r="F126" s="241"/>
      <c r="G126" s="241"/>
      <c r="H126" s="241"/>
      <c r="I126" s="241"/>
      <c r="J126" s="241"/>
      <c r="K126" s="241"/>
      <c r="L126" s="242"/>
    </row>
    <row r="127" spans="1:12" ht="24" customHeight="1" x14ac:dyDescent="0.25">
      <c r="A127" s="244"/>
      <c r="B127" s="591"/>
      <c r="C127" s="592"/>
      <c r="D127" s="593"/>
      <c r="E127" s="69">
        <f t="shared" si="1"/>
        <v>57</v>
      </c>
      <c r="F127" s="241"/>
      <c r="G127" s="241"/>
      <c r="H127" s="241"/>
      <c r="I127" s="241"/>
      <c r="J127" s="241"/>
      <c r="K127" s="241"/>
      <c r="L127" s="242"/>
    </row>
    <row r="128" spans="1:12" ht="24" customHeight="1" x14ac:dyDescent="0.25">
      <c r="A128" s="244"/>
      <c r="B128" s="591"/>
      <c r="C128" s="592"/>
      <c r="D128" s="593"/>
      <c r="E128" s="69">
        <f t="shared" si="1"/>
        <v>58</v>
      </c>
      <c r="F128" s="241"/>
      <c r="G128" s="241"/>
      <c r="H128" s="241"/>
      <c r="I128" s="241"/>
      <c r="J128" s="241"/>
      <c r="K128" s="241"/>
      <c r="L128" s="242"/>
    </row>
    <row r="129" spans="1:12" ht="24" customHeight="1" x14ac:dyDescent="0.25">
      <c r="A129" s="244"/>
      <c r="B129" s="591"/>
      <c r="C129" s="592"/>
      <c r="D129" s="593"/>
      <c r="E129" s="69">
        <f t="shared" si="1"/>
        <v>59</v>
      </c>
      <c r="F129" s="241"/>
      <c r="G129" s="241"/>
      <c r="H129" s="241"/>
      <c r="I129" s="241"/>
      <c r="J129" s="241"/>
      <c r="K129" s="241"/>
      <c r="L129" s="242"/>
    </row>
    <row r="130" spans="1:12" ht="24" customHeight="1" x14ac:dyDescent="0.25">
      <c r="A130" s="244"/>
      <c r="B130" s="591"/>
      <c r="C130" s="592"/>
      <c r="D130" s="593"/>
      <c r="E130" s="69">
        <f t="shared" si="1"/>
        <v>60</v>
      </c>
      <c r="F130" s="241"/>
      <c r="G130" s="241"/>
      <c r="H130" s="241"/>
      <c r="I130" s="241"/>
      <c r="J130" s="241"/>
      <c r="K130" s="241"/>
      <c r="L130" s="242"/>
    </row>
    <row r="131" spans="1:12" ht="24" customHeight="1" x14ac:dyDescent="0.25">
      <c r="A131" s="244"/>
      <c r="B131" s="591"/>
      <c r="C131" s="592"/>
      <c r="D131" s="593"/>
      <c r="E131" s="69">
        <f t="shared" si="1"/>
        <v>61</v>
      </c>
      <c r="F131" s="241"/>
      <c r="G131" s="241"/>
      <c r="H131" s="241"/>
      <c r="I131" s="241"/>
      <c r="J131" s="241"/>
      <c r="K131" s="241"/>
      <c r="L131" s="242"/>
    </row>
    <row r="132" spans="1:12" ht="24" customHeight="1" x14ac:dyDescent="0.25">
      <c r="A132" s="244"/>
      <c r="B132" s="591"/>
      <c r="C132" s="592"/>
      <c r="D132" s="593"/>
      <c r="E132" s="69">
        <f t="shared" si="1"/>
        <v>62</v>
      </c>
      <c r="F132" s="241"/>
      <c r="G132" s="241"/>
      <c r="H132" s="241"/>
      <c r="I132" s="241"/>
      <c r="J132" s="241"/>
      <c r="K132" s="241"/>
      <c r="L132" s="242"/>
    </row>
    <row r="133" spans="1:12" ht="24" customHeight="1" x14ac:dyDescent="0.25">
      <c r="A133" s="244"/>
      <c r="B133" s="591"/>
      <c r="C133" s="592"/>
      <c r="D133" s="593"/>
      <c r="E133" s="69">
        <f t="shared" si="1"/>
        <v>63</v>
      </c>
      <c r="F133" s="241"/>
      <c r="G133" s="241"/>
      <c r="H133" s="241"/>
      <c r="I133" s="241"/>
      <c r="J133" s="241"/>
      <c r="K133" s="241"/>
      <c r="L133" s="242"/>
    </row>
    <row r="134" spans="1:12" ht="24" customHeight="1" x14ac:dyDescent="0.25">
      <c r="A134" s="244"/>
      <c r="B134" s="591"/>
      <c r="C134" s="592"/>
      <c r="D134" s="593"/>
      <c r="E134" s="69">
        <f t="shared" si="1"/>
        <v>64</v>
      </c>
      <c r="F134" s="241"/>
      <c r="G134" s="241"/>
      <c r="H134" s="241"/>
      <c r="I134" s="241"/>
      <c r="J134" s="241"/>
      <c r="K134" s="241"/>
      <c r="L134" s="242"/>
    </row>
    <row r="135" spans="1:12" ht="24" customHeight="1" x14ac:dyDescent="0.25">
      <c r="A135" s="244"/>
      <c r="B135" s="591"/>
      <c r="C135" s="592"/>
      <c r="D135" s="593"/>
      <c r="E135" s="69">
        <f t="shared" si="1"/>
        <v>65</v>
      </c>
      <c r="F135" s="241"/>
      <c r="G135" s="241"/>
      <c r="H135" s="241"/>
      <c r="I135" s="241"/>
      <c r="J135" s="241"/>
      <c r="K135" s="241"/>
      <c r="L135" s="242"/>
    </row>
    <row r="136" spans="1:12" ht="24" customHeight="1" x14ac:dyDescent="0.25">
      <c r="A136" s="244"/>
      <c r="B136" s="591"/>
      <c r="C136" s="592"/>
      <c r="D136" s="593"/>
      <c r="E136" s="69">
        <f t="shared" si="1"/>
        <v>66</v>
      </c>
      <c r="F136" s="241"/>
      <c r="G136" s="241"/>
      <c r="H136" s="241"/>
      <c r="I136" s="241"/>
      <c r="J136" s="241"/>
      <c r="K136" s="241"/>
      <c r="L136" s="242"/>
    </row>
    <row r="137" spans="1:12" ht="24" customHeight="1" x14ac:dyDescent="0.25">
      <c r="A137" s="244"/>
      <c r="B137" s="591"/>
      <c r="C137" s="592"/>
      <c r="D137" s="593"/>
      <c r="E137" s="69">
        <f t="shared" ref="E137:E185" si="2">SUM(E136+1)</f>
        <v>67</v>
      </c>
      <c r="F137" s="241"/>
      <c r="G137" s="241"/>
      <c r="H137" s="241"/>
      <c r="I137" s="241"/>
      <c r="J137" s="241"/>
      <c r="K137" s="241"/>
      <c r="L137" s="242"/>
    </row>
    <row r="138" spans="1:12" ht="24" customHeight="1" x14ac:dyDescent="0.25">
      <c r="A138" s="244"/>
      <c r="B138" s="591"/>
      <c r="C138" s="592"/>
      <c r="D138" s="593"/>
      <c r="E138" s="69">
        <f t="shared" si="2"/>
        <v>68</v>
      </c>
      <c r="F138" s="241"/>
      <c r="G138" s="241"/>
      <c r="H138" s="241"/>
      <c r="I138" s="241"/>
      <c r="J138" s="241"/>
      <c r="K138" s="241"/>
      <c r="L138" s="242"/>
    </row>
    <row r="139" spans="1:12" ht="24" customHeight="1" x14ac:dyDescent="0.25">
      <c r="A139" s="244"/>
      <c r="B139" s="591"/>
      <c r="C139" s="592"/>
      <c r="D139" s="593"/>
      <c r="E139" s="69">
        <f t="shared" si="2"/>
        <v>69</v>
      </c>
      <c r="F139" s="241"/>
      <c r="G139" s="241"/>
      <c r="H139" s="241"/>
      <c r="I139" s="241"/>
      <c r="J139" s="241"/>
      <c r="K139" s="241"/>
      <c r="L139" s="242"/>
    </row>
    <row r="140" spans="1:12" ht="24" customHeight="1" x14ac:dyDescent="0.25">
      <c r="A140" s="244"/>
      <c r="B140" s="591"/>
      <c r="C140" s="592"/>
      <c r="D140" s="593"/>
      <c r="E140" s="69">
        <f t="shared" si="2"/>
        <v>70</v>
      </c>
      <c r="F140" s="241"/>
      <c r="G140" s="241"/>
      <c r="H140" s="241"/>
      <c r="I140" s="241"/>
      <c r="J140" s="241"/>
      <c r="K140" s="241"/>
      <c r="L140" s="242"/>
    </row>
    <row r="141" spans="1:12" ht="24" customHeight="1" x14ac:dyDescent="0.25">
      <c r="A141" s="244"/>
      <c r="B141" s="591"/>
      <c r="C141" s="592"/>
      <c r="D141" s="593"/>
      <c r="E141" s="69">
        <f t="shared" si="2"/>
        <v>71</v>
      </c>
      <c r="F141" s="241"/>
      <c r="G141" s="241"/>
      <c r="H141" s="241"/>
      <c r="I141" s="241"/>
      <c r="J141" s="241"/>
      <c r="K141" s="241"/>
      <c r="L141" s="242"/>
    </row>
    <row r="142" spans="1:12" ht="24" customHeight="1" x14ac:dyDescent="0.25">
      <c r="A142" s="244"/>
      <c r="B142" s="591"/>
      <c r="C142" s="592"/>
      <c r="D142" s="593"/>
      <c r="E142" s="69">
        <f t="shared" si="2"/>
        <v>72</v>
      </c>
      <c r="F142" s="241"/>
      <c r="G142" s="241"/>
      <c r="H142" s="241"/>
      <c r="I142" s="241"/>
      <c r="J142" s="241"/>
      <c r="K142" s="241"/>
      <c r="L142" s="242"/>
    </row>
    <row r="143" spans="1:12" ht="24" customHeight="1" x14ac:dyDescent="0.25">
      <c r="A143" s="244"/>
      <c r="B143" s="591"/>
      <c r="C143" s="592"/>
      <c r="D143" s="593"/>
      <c r="E143" s="69">
        <f t="shared" si="2"/>
        <v>73</v>
      </c>
      <c r="F143" s="241"/>
      <c r="G143" s="241"/>
      <c r="H143" s="241"/>
      <c r="I143" s="241"/>
      <c r="J143" s="241"/>
      <c r="K143" s="241"/>
      <c r="L143" s="242"/>
    </row>
    <row r="144" spans="1:12" ht="24" customHeight="1" x14ac:dyDescent="0.25">
      <c r="A144" s="244"/>
      <c r="B144" s="591"/>
      <c r="C144" s="592"/>
      <c r="D144" s="593"/>
      <c r="E144" s="69">
        <f t="shared" si="2"/>
        <v>74</v>
      </c>
      <c r="F144" s="241"/>
      <c r="G144" s="241"/>
      <c r="H144" s="241"/>
      <c r="I144" s="241"/>
      <c r="J144" s="241"/>
      <c r="K144" s="241"/>
      <c r="L144" s="242"/>
    </row>
    <row r="145" spans="1:12" ht="24" customHeight="1" x14ac:dyDescent="0.25">
      <c r="A145" s="244"/>
      <c r="B145" s="591"/>
      <c r="C145" s="592"/>
      <c r="D145" s="593"/>
      <c r="E145" s="69">
        <f t="shared" si="2"/>
        <v>75</v>
      </c>
      <c r="F145" s="241"/>
      <c r="G145" s="241"/>
      <c r="H145" s="241"/>
      <c r="I145" s="241"/>
      <c r="J145" s="241"/>
      <c r="K145" s="241"/>
      <c r="L145" s="242"/>
    </row>
    <row r="146" spans="1:12" ht="24" customHeight="1" x14ac:dyDescent="0.25">
      <c r="A146" s="244"/>
      <c r="B146" s="591"/>
      <c r="C146" s="592"/>
      <c r="D146" s="593"/>
      <c r="E146" s="69">
        <f t="shared" si="2"/>
        <v>76</v>
      </c>
      <c r="F146" s="241"/>
      <c r="G146" s="241"/>
      <c r="H146" s="241"/>
      <c r="I146" s="241"/>
      <c r="J146" s="241"/>
      <c r="K146" s="241"/>
      <c r="L146" s="242"/>
    </row>
    <row r="147" spans="1:12" ht="24" customHeight="1" x14ac:dyDescent="0.25">
      <c r="A147" s="244"/>
      <c r="B147" s="591"/>
      <c r="C147" s="592"/>
      <c r="D147" s="593"/>
      <c r="E147" s="69">
        <f t="shared" si="2"/>
        <v>77</v>
      </c>
      <c r="F147" s="241"/>
      <c r="G147" s="241"/>
      <c r="H147" s="241"/>
      <c r="I147" s="241"/>
      <c r="J147" s="241"/>
      <c r="K147" s="241"/>
      <c r="L147" s="242"/>
    </row>
    <row r="148" spans="1:12" ht="24" customHeight="1" x14ac:dyDescent="0.25">
      <c r="A148" s="244"/>
      <c r="B148" s="591"/>
      <c r="C148" s="592"/>
      <c r="D148" s="593"/>
      <c r="E148" s="69">
        <f t="shared" si="2"/>
        <v>78</v>
      </c>
      <c r="F148" s="241"/>
      <c r="G148" s="241"/>
      <c r="H148" s="241"/>
      <c r="I148" s="241"/>
      <c r="J148" s="241"/>
      <c r="K148" s="241"/>
      <c r="L148" s="242"/>
    </row>
    <row r="149" spans="1:12" ht="24" customHeight="1" x14ac:dyDescent="0.25">
      <c r="A149" s="244"/>
      <c r="B149" s="591"/>
      <c r="C149" s="592"/>
      <c r="D149" s="593"/>
      <c r="E149" s="69">
        <f t="shared" si="2"/>
        <v>79</v>
      </c>
      <c r="F149" s="241"/>
      <c r="G149" s="241"/>
      <c r="H149" s="241"/>
      <c r="I149" s="241"/>
      <c r="J149" s="241"/>
      <c r="K149" s="241"/>
      <c r="L149" s="242"/>
    </row>
    <row r="150" spans="1:12" ht="24" customHeight="1" x14ac:dyDescent="0.25">
      <c r="A150" s="244"/>
      <c r="B150" s="591"/>
      <c r="C150" s="592"/>
      <c r="D150" s="593"/>
      <c r="E150" s="69">
        <f t="shared" si="2"/>
        <v>80</v>
      </c>
      <c r="F150" s="241"/>
      <c r="G150" s="241"/>
      <c r="H150" s="241"/>
      <c r="I150" s="241"/>
      <c r="J150" s="241"/>
      <c r="K150" s="241"/>
      <c r="L150" s="242"/>
    </row>
    <row r="151" spans="1:12" ht="24" customHeight="1" x14ac:dyDescent="0.25">
      <c r="A151" s="244"/>
      <c r="B151" s="591"/>
      <c r="C151" s="592"/>
      <c r="D151" s="593"/>
      <c r="E151" s="69">
        <f t="shared" si="2"/>
        <v>81</v>
      </c>
      <c r="F151" s="241"/>
      <c r="G151" s="241"/>
      <c r="H151" s="241"/>
      <c r="I151" s="241"/>
      <c r="J151" s="241"/>
      <c r="K151" s="241"/>
      <c r="L151" s="242"/>
    </row>
    <row r="152" spans="1:12" ht="24" customHeight="1" x14ac:dyDescent="0.25">
      <c r="A152" s="244"/>
      <c r="B152" s="591"/>
      <c r="C152" s="592"/>
      <c r="D152" s="593"/>
      <c r="E152" s="69">
        <f t="shared" si="2"/>
        <v>82</v>
      </c>
      <c r="F152" s="241"/>
      <c r="G152" s="241"/>
      <c r="H152" s="241"/>
      <c r="I152" s="241"/>
      <c r="J152" s="241"/>
      <c r="K152" s="241"/>
      <c r="L152" s="242"/>
    </row>
    <row r="153" spans="1:12" ht="24" customHeight="1" x14ac:dyDescent="0.25">
      <c r="A153" s="244"/>
      <c r="B153" s="591"/>
      <c r="C153" s="592"/>
      <c r="D153" s="593"/>
      <c r="E153" s="69">
        <f t="shared" si="2"/>
        <v>83</v>
      </c>
      <c r="F153" s="241"/>
      <c r="G153" s="241"/>
      <c r="H153" s="241"/>
      <c r="I153" s="241"/>
      <c r="J153" s="241"/>
      <c r="K153" s="241"/>
      <c r="L153" s="242"/>
    </row>
    <row r="154" spans="1:12" ht="24" customHeight="1" x14ac:dyDescent="0.25">
      <c r="A154" s="244"/>
      <c r="B154" s="591"/>
      <c r="C154" s="592"/>
      <c r="D154" s="593"/>
      <c r="E154" s="69">
        <f t="shared" si="2"/>
        <v>84</v>
      </c>
      <c r="F154" s="241"/>
      <c r="G154" s="241"/>
      <c r="H154" s="241"/>
      <c r="I154" s="241"/>
      <c r="J154" s="241"/>
      <c r="K154" s="241"/>
      <c r="L154" s="242"/>
    </row>
    <row r="155" spans="1:12" ht="24" customHeight="1" x14ac:dyDescent="0.25">
      <c r="A155" s="244"/>
      <c r="B155" s="591"/>
      <c r="C155" s="592"/>
      <c r="D155" s="593"/>
      <c r="E155" s="69">
        <f t="shared" si="2"/>
        <v>85</v>
      </c>
      <c r="F155" s="241"/>
      <c r="G155" s="241"/>
      <c r="H155" s="241"/>
      <c r="I155" s="241"/>
      <c r="J155" s="241"/>
      <c r="K155" s="241"/>
      <c r="L155" s="242"/>
    </row>
    <row r="156" spans="1:12" ht="24" customHeight="1" x14ac:dyDescent="0.25">
      <c r="A156" s="244"/>
      <c r="B156" s="591"/>
      <c r="C156" s="592"/>
      <c r="D156" s="593"/>
      <c r="E156" s="69">
        <f t="shared" si="2"/>
        <v>86</v>
      </c>
      <c r="F156" s="241"/>
      <c r="G156" s="241"/>
      <c r="H156" s="241"/>
      <c r="I156" s="241"/>
      <c r="J156" s="241"/>
      <c r="K156" s="241"/>
      <c r="L156" s="242"/>
    </row>
    <row r="157" spans="1:12" ht="24" customHeight="1" x14ac:dyDescent="0.25">
      <c r="A157" s="244"/>
      <c r="B157" s="591"/>
      <c r="C157" s="592"/>
      <c r="D157" s="593"/>
      <c r="E157" s="69">
        <f t="shared" si="2"/>
        <v>87</v>
      </c>
      <c r="F157" s="241"/>
      <c r="G157" s="241"/>
      <c r="H157" s="241"/>
      <c r="I157" s="241"/>
      <c r="J157" s="241"/>
      <c r="K157" s="241"/>
      <c r="L157" s="242"/>
    </row>
    <row r="158" spans="1:12" ht="24" customHeight="1" x14ac:dyDescent="0.25">
      <c r="A158" s="244"/>
      <c r="B158" s="591"/>
      <c r="C158" s="592"/>
      <c r="D158" s="593"/>
      <c r="E158" s="69">
        <f t="shared" si="2"/>
        <v>88</v>
      </c>
      <c r="F158" s="241"/>
      <c r="G158" s="241"/>
      <c r="H158" s="241"/>
      <c r="I158" s="241"/>
      <c r="J158" s="241"/>
      <c r="K158" s="241"/>
      <c r="L158" s="242"/>
    </row>
    <row r="159" spans="1:12" ht="24" customHeight="1" x14ac:dyDescent="0.25">
      <c r="A159" s="244"/>
      <c r="B159" s="591"/>
      <c r="C159" s="592"/>
      <c r="D159" s="593"/>
      <c r="E159" s="69">
        <f t="shared" si="2"/>
        <v>89</v>
      </c>
      <c r="F159" s="241"/>
      <c r="G159" s="241"/>
      <c r="H159" s="241"/>
      <c r="I159" s="241"/>
      <c r="J159" s="241"/>
      <c r="K159" s="241"/>
      <c r="L159" s="242"/>
    </row>
    <row r="160" spans="1:12" ht="24" customHeight="1" x14ac:dyDescent="0.25">
      <c r="A160" s="244"/>
      <c r="B160" s="591"/>
      <c r="C160" s="592"/>
      <c r="D160" s="593"/>
      <c r="E160" s="69">
        <f t="shared" si="2"/>
        <v>90</v>
      </c>
      <c r="F160" s="241"/>
      <c r="G160" s="241"/>
      <c r="H160" s="241"/>
      <c r="I160" s="241"/>
      <c r="J160" s="241"/>
      <c r="K160" s="241"/>
      <c r="L160" s="242"/>
    </row>
    <row r="161" spans="1:12" ht="24" customHeight="1" x14ac:dyDescent="0.25">
      <c r="A161" s="244"/>
      <c r="B161" s="591"/>
      <c r="C161" s="592"/>
      <c r="D161" s="593"/>
      <c r="E161" s="69">
        <f t="shared" si="2"/>
        <v>91</v>
      </c>
      <c r="F161" s="241"/>
      <c r="G161" s="241"/>
      <c r="H161" s="241"/>
      <c r="I161" s="241"/>
      <c r="J161" s="241"/>
      <c r="K161" s="241"/>
      <c r="L161" s="242"/>
    </row>
    <row r="162" spans="1:12" ht="24" customHeight="1" x14ac:dyDescent="0.25">
      <c r="A162" s="244"/>
      <c r="B162" s="591"/>
      <c r="C162" s="592"/>
      <c r="D162" s="593"/>
      <c r="E162" s="69">
        <f t="shared" si="2"/>
        <v>92</v>
      </c>
      <c r="F162" s="241"/>
      <c r="G162" s="241"/>
      <c r="H162" s="241"/>
      <c r="I162" s="241"/>
      <c r="J162" s="241"/>
      <c r="K162" s="241"/>
      <c r="L162" s="242"/>
    </row>
    <row r="163" spans="1:12" ht="24" customHeight="1" x14ac:dyDescent="0.25">
      <c r="A163" s="244"/>
      <c r="B163" s="591"/>
      <c r="C163" s="592"/>
      <c r="D163" s="593"/>
      <c r="E163" s="69">
        <f t="shared" si="2"/>
        <v>93</v>
      </c>
      <c r="F163" s="241"/>
      <c r="G163" s="241"/>
      <c r="H163" s="241"/>
      <c r="I163" s="241"/>
      <c r="J163" s="241"/>
      <c r="K163" s="241"/>
      <c r="L163" s="242"/>
    </row>
    <row r="164" spans="1:12" ht="24" customHeight="1" x14ac:dyDescent="0.25">
      <c r="A164" s="244"/>
      <c r="B164" s="591"/>
      <c r="C164" s="592"/>
      <c r="D164" s="593"/>
      <c r="E164" s="69">
        <f t="shared" si="2"/>
        <v>94</v>
      </c>
      <c r="F164" s="241"/>
      <c r="G164" s="241"/>
      <c r="H164" s="241"/>
      <c r="I164" s="241"/>
      <c r="J164" s="241"/>
      <c r="K164" s="241"/>
      <c r="L164" s="242"/>
    </row>
    <row r="165" spans="1:12" ht="24" customHeight="1" x14ac:dyDescent="0.25">
      <c r="A165" s="244"/>
      <c r="B165" s="591"/>
      <c r="C165" s="592"/>
      <c r="D165" s="593"/>
      <c r="E165" s="69">
        <f t="shared" si="2"/>
        <v>95</v>
      </c>
      <c r="F165" s="241"/>
      <c r="G165" s="241"/>
      <c r="H165" s="241"/>
      <c r="I165" s="241"/>
      <c r="J165" s="241"/>
      <c r="K165" s="241"/>
      <c r="L165" s="242"/>
    </row>
    <row r="166" spans="1:12" ht="24" customHeight="1" x14ac:dyDescent="0.25">
      <c r="A166" s="244"/>
      <c r="B166" s="591"/>
      <c r="C166" s="592"/>
      <c r="D166" s="593"/>
      <c r="E166" s="69">
        <f t="shared" si="2"/>
        <v>96</v>
      </c>
      <c r="F166" s="241"/>
      <c r="G166" s="241"/>
      <c r="H166" s="241"/>
      <c r="I166" s="241"/>
      <c r="J166" s="241"/>
      <c r="K166" s="241"/>
      <c r="L166" s="242"/>
    </row>
    <row r="167" spans="1:12" ht="24" customHeight="1" x14ac:dyDescent="0.25">
      <c r="A167" s="244"/>
      <c r="B167" s="591"/>
      <c r="C167" s="592"/>
      <c r="D167" s="593"/>
      <c r="E167" s="69">
        <f t="shared" si="2"/>
        <v>97</v>
      </c>
      <c r="F167" s="241"/>
      <c r="G167" s="241"/>
      <c r="H167" s="241"/>
      <c r="I167" s="241"/>
      <c r="J167" s="241"/>
      <c r="K167" s="241"/>
      <c r="L167" s="242"/>
    </row>
    <row r="168" spans="1:12" ht="24" customHeight="1" x14ac:dyDescent="0.25">
      <c r="A168" s="244"/>
      <c r="B168" s="591"/>
      <c r="C168" s="592"/>
      <c r="D168" s="593"/>
      <c r="E168" s="69">
        <f t="shared" si="2"/>
        <v>98</v>
      </c>
      <c r="F168" s="241"/>
      <c r="G168" s="241"/>
      <c r="H168" s="241"/>
      <c r="I168" s="241"/>
      <c r="J168" s="241"/>
      <c r="K168" s="241"/>
      <c r="L168" s="242"/>
    </row>
    <row r="169" spans="1:12" ht="24" customHeight="1" x14ac:dyDescent="0.25">
      <c r="A169" s="244"/>
      <c r="B169" s="591"/>
      <c r="C169" s="592"/>
      <c r="D169" s="593"/>
      <c r="E169" s="69">
        <f t="shared" si="2"/>
        <v>99</v>
      </c>
      <c r="F169" s="241"/>
      <c r="G169" s="241"/>
      <c r="H169" s="241"/>
      <c r="I169" s="241"/>
      <c r="J169" s="241"/>
      <c r="K169" s="241"/>
      <c r="L169" s="242"/>
    </row>
    <row r="170" spans="1:12" ht="24" customHeight="1" x14ac:dyDescent="0.25">
      <c r="A170" s="244"/>
      <c r="B170" s="591"/>
      <c r="C170" s="592"/>
      <c r="D170" s="593"/>
      <c r="E170" s="69">
        <f t="shared" si="2"/>
        <v>100</v>
      </c>
      <c r="F170" s="241"/>
      <c r="G170" s="241"/>
      <c r="H170" s="241"/>
      <c r="I170" s="241"/>
      <c r="J170" s="241"/>
      <c r="K170" s="241"/>
      <c r="L170" s="242"/>
    </row>
    <row r="171" spans="1:12" ht="24" customHeight="1" x14ac:dyDescent="0.25">
      <c r="A171" s="244"/>
      <c r="B171" s="591"/>
      <c r="C171" s="592"/>
      <c r="D171" s="593"/>
      <c r="E171" s="69">
        <f t="shared" si="2"/>
        <v>101</v>
      </c>
      <c r="F171" s="241"/>
      <c r="G171" s="241"/>
      <c r="H171" s="241"/>
      <c r="I171" s="241"/>
      <c r="J171" s="241"/>
      <c r="K171" s="241"/>
      <c r="L171" s="242"/>
    </row>
    <row r="172" spans="1:12" ht="24" customHeight="1" x14ac:dyDescent="0.25">
      <c r="A172" s="244"/>
      <c r="B172" s="591"/>
      <c r="C172" s="592"/>
      <c r="D172" s="593"/>
      <c r="E172" s="69">
        <f t="shared" si="2"/>
        <v>102</v>
      </c>
      <c r="F172" s="241"/>
      <c r="G172" s="241"/>
      <c r="H172" s="241"/>
      <c r="I172" s="241"/>
      <c r="J172" s="241"/>
      <c r="K172" s="241"/>
      <c r="L172" s="242"/>
    </row>
    <row r="173" spans="1:12" ht="24" customHeight="1" x14ac:dyDescent="0.25">
      <c r="A173" s="244"/>
      <c r="B173" s="591"/>
      <c r="C173" s="592"/>
      <c r="D173" s="593"/>
      <c r="E173" s="69">
        <f t="shared" si="2"/>
        <v>103</v>
      </c>
      <c r="F173" s="241"/>
      <c r="G173" s="241"/>
      <c r="H173" s="241"/>
      <c r="I173" s="241"/>
      <c r="J173" s="241"/>
      <c r="K173" s="241"/>
      <c r="L173" s="242"/>
    </row>
    <row r="174" spans="1:12" ht="24" customHeight="1" x14ac:dyDescent="0.25">
      <c r="A174" s="244"/>
      <c r="B174" s="591"/>
      <c r="C174" s="592"/>
      <c r="D174" s="593"/>
      <c r="E174" s="69">
        <f t="shared" si="2"/>
        <v>104</v>
      </c>
      <c r="F174" s="241"/>
      <c r="G174" s="241"/>
      <c r="H174" s="241"/>
      <c r="I174" s="241"/>
      <c r="J174" s="241"/>
      <c r="K174" s="241"/>
      <c r="L174" s="242"/>
    </row>
    <row r="175" spans="1:12" ht="24" customHeight="1" x14ac:dyDescent="0.25">
      <c r="A175" s="244"/>
      <c r="B175" s="591"/>
      <c r="C175" s="592"/>
      <c r="D175" s="593"/>
      <c r="E175" s="69">
        <f t="shared" si="2"/>
        <v>105</v>
      </c>
      <c r="F175" s="241"/>
      <c r="G175" s="241"/>
      <c r="H175" s="241"/>
      <c r="I175" s="241"/>
      <c r="J175" s="241"/>
      <c r="K175" s="241"/>
      <c r="L175" s="242"/>
    </row>
    <row r="176" spans="1:12" ht="24" customHeight="1" x14ac:dyDescent="0.25">
      <c r="A176" s="244"/>
      <c r="B176" s="591"/>
      <c r="C176" s="592"/>
      <c r="D176" s="593"/>
      <c r="E176" s="69">
        <f t="shared" si="2"/>
        <v>106</v>
      </c>
      <c r="F176" s="241"/>
      <c r="G176" s="241"/>
      <c r="H176" s="241"/>
      <c r="I176" s="241"/>
      <c r="J176" s="241"/>
      <c r="K176" s="241"/>
      <c r="L176" s="242"/>
    </row>
    <row r="177" spans="1:12" ht="24" customHeight="1" x14ac:dyDescent="0.25">
      <c r="A177" s="244"/>
      <c r="B177" s="591"/>
      <c r="C177" s="592"/>
      <c r="D177" s="593"/>
      <c r="E177" s="69">
        <f t="shared" si="2"/>
        <v>107</v>
      </c>
      <c r="F177" s="241"/>
      <c r="G177" s="241"/>
      <c r="H177" s="241"/>
      <c r="I177" s="241"/>
      <c r="J177" s="241"/>
      <c r="K177" s="241"/>
      <c r="L177" s="242"/>
    </row>
    <row r="178" spans="1:12" ht="24" customHeight="1" x14ac:dyDescent="0.25">
      <c r="A178" s="244"/>
      <c r="B178" s="591"/>
      <c r="C178" s="592"/>
      <c r="D178" s="593"/>
      <c r="E178" s="69">
        <f t="shared" si="2"/>
        <v>108</v>
      </c>
      <c r="F178" s="241"/>
      <c r="G178" s="241"/>
      <c r="H178" s="241"/>
      <c r="I178" s="241"/>
      <c r="J178" s="241"/>
      <c r="K178" s="241"/>
      <c r="L178" s="242"/>
    </row>
    <row r="179" spans="1:12" ht="24" customHeight="1" x14ac:dyDescent="0.25">
      <c r="A179" s="244"/>
      <c r="B179" s="591"/>
      <c r="C179" s="592"/>
      <c r="D179" s="593"/>
      <c r="E179" s="69">
        <f t="shared" si="2"/>
        <v>109</v>
      </c>
      <c r="F179" s="241"/>
      <c r="G179" s="241"/>
      <c r="H179" s="241"/>
      <c r="I179" s="241"/>
      <c r="J179" s="241"/>
      <c r="K179" s="241"/>
      <c r="L179" s="242"/>
    </row>
    <row r="180" spans="1:12" ht="24" customHeight="1" x14ac:dyDescent="0.25">
      <c r="A180" s="244"/>
      <c r="B180" s="591"/>
      <c r="C180" s="592"/>
      <c r="D180" s="593"/>
      <c r="E180" s="69">
        <f t="shared" si="2"/>
        <v>110</v>
      </c>
      <c r="F180" s="241"/>
      <c r="G180" s="241"/>
      <c r="H180" s="241"/>
      <c r="I180" s="241"/>
      <c r="J180" s="241"/>
      <c r="K180" s="241"/>
      <c r="L180" s="242"/>
    </row>
    <row r="181" spans="1:12" ht="24" customHeight="1" x14ac:dyDescent="0.25">
      <c r="A181" s="244"/>
      <c r="B181" s="591"/>
      <c r="C181" s="592"/>
      <c r="D181" s="593"/>
      <c r="E181" s="69">
        <f t="shared" si="2"/>
        <v>111</v>
      </c>
      <c r="F181" s="241"/>
      <c r="G181" s="241"/>
      <c r="H181" s="241"/>
      <c r="I181" s="241"/>
      <c r="J181" s="241"/>
      <c r="K181" s="241"/>
      <c r="L181" s="242"/>
    </row>
    <row r="182" spans="1:12" ht="24" customHeight="1" x14ac:dyDescent="0.25">
      <c r="A182" s="244"/>
      <c r="B182" s="591"/>
      <c r="C182" s="592"/>
      <c r="D182" s="593"/>
      <c r="E182" s="69">
        <f t="shared" si="2"/>
        <v>112</v>
      </c>
      <c r="F182" s="241"/>
      <c r="G182" s="241"/>
      <c r="H182" s="241"/>
      <c r="I182" s="241"/>
      <c r="J182" s="241"/>
      <c r="K182" s="241"/>
      <c r="L182" s="242"/>
    </row>
    <row r="183" spans="1:12" ht="24" customHeight="1" x14ac:dyDescent="0.25">
      <c r="A183" s="244"/>
      <c r="B183" s="591"/>
      <c r="C183" s="592"/>
      <c r="D183" s="593"/>
      <c r="E183" s="69">
        <f t="shared" si="2"/>
        <v>113</v>
      </c>
      <c r="F183" s="241"/>
      <c r="G183" s="241"/>
      <c r="H183" s="241"/>
      <c r="I183" s="241"/>
      <c r="J183" s="241"/>
      <c r="K183" s="241"/>
      <c r="L183" s="242"/>
    </row>
    <row r="184" spans="1:12" ht="24" customHeight="1" x14ac:dyDescent="0.25">
      <c r="A184" s="244"/>
      <c r="B184" s="591"/>
      <c r="C184" s="592"/>
      <c r="D184" s="593"/>
      <c r="E184" s="69">
        <f t="shared" si="2"/>
        <v>114</v>
      </c>
      <c r="F184" s="241"/>
      <c r="G184" s="241"/>
      <c r="H184" s="241"/>
      <c r="I184" s="241"/>
      <c r="J184" s="241"/>
      <c r="K184" s="241"/>
      <c r="L184" s="242"/>
    </row>
    <row r="185" spans="1:12" ht="24" customHeight="1" thickBot="1" x14ac:dyDescent="0.3">
      <c r="A185" s="245"/>
      <c r="B185" s="591"/>
      <c r="C185" s="592"/>
      <c r="D185" s="593"/>
      <c r="E185" s="246">
        <f t="shared" si="2"/>
        <v>115</v>
      </c>
      <c r="F185" s="247"/>
      <c r="G185" s="247"/>
      <c r="H185" s="247"/>
      <c r="I185" s="247"/>
      <c r="J185" s="247"/>
      <c r="K185" s="247"/>
      <c r="L185" s="248"/>
    </row>
    <row r="186" spans="1:12" ht="24" customHeight="1" x14ac:dyDescent="0.25">
      <c r="E186" s="70"/>
    </row>
    <row r="187" spans="1:12" ht="24" customHeight="1" x14ac:dyDescent="0.25">
      <c r="E187" s="70"/>
    </row>
    <row r="188" spans="1:12" ht="24" customHeight="1" x14ac:dyDescent="0.25">
      <c r="E188" s="70"/>
    </row>
    <row r="189" spans="1:12" ht="24" customHeight="1" x14ac:dyDescent="0.25">
      <c r="E189" s="70"/>
    </row>
    <row r="190" spans="1:12" ht="24" customHeight="1" x14ac:dyDescent="0.25">
      <c r="E190" s="70"/>
    </row>
    <row r="191" spans="1:12" ht="24" customHeight="1" x14ac:dyDescent="0.25">
      <c r="E191" s="70"/>
    </row>
    <row r="192" spans="1:12" ht="24" customHeight="1" x14ac:dyDescent="0.25">
      <c r="E192" s="70"/>
    </row>
    <row r="193" spans="5:5" ht="24" customHeight="1" x14ac:dyDescent="0.25">
      <c r="E193" s="70"/>
    </row>
  </sheetData>
  <sheetProtection password="F7DF" sheet="1" objects="1" scenarios="1"/>
  <protectedRanges>
    <protectedRange sqref="I5 E3:H6 K3:L6 I3:J4 I6:J6" name="Intervalo1"/>
  </protectedRanges>
  <mergeCells count="233">
    <mergeCell ref="B70:D70"/>
    <mergeCell ref="A20:L20"/>
    <mergeCell ref="B31:D31"/>
    <mergeCell ref="B32:D32"/>
    <mergeCell ref="D64:H64"/>
    <mergeCell ref="B24:D24"/>
    <mergeCell ref="B25:D25"/>
    <mergeCell ref="B26:D26"/>
    <mergeCell ref="B33:D33"/>
    <mergeCell ref="A68:L69"/>
    <mergeCell ref="B27:D27"/>
    <mergeCell ref="J67:L67"/>
    <mergeCell ref="B28:D28"/>
    <mergeCell ref="B29:D29"/>
    <mergeCell ref="B30:D30"/>
    <mergeCell ref="B21:D21"/>
    <mergeCell ref="B22:D22"/>
    <mergeCell ref="B23:D23"/>
    <mergeCell ref="J59:L59"/>
    <mergeCell ref="J63:L63"/>
    <mergeCell ref="A54:F54"/>
    <mergeCell ref="G54:L54"/>
    <mergeCell ref="B34:D34"/>
    <mergeCell ref="B35:D35"/>
    <mergeCell ref="H10:L10"/>
    <mergeCell ref="A12:C12"/>
    <mergeCell ref="B38:D38"/>
    <mergeCell ref="A18:C18"/>
    <mergeCell ref="A19:C19"/>
    <mergeCell ref="F18:G18"/>
    <mergeCell ref="F19:G19"/>
    <mergeCell ref="D10:E10"/>
    <mergeCell ref="F14:G14"/>
    <mergeCell ref="D19:E19"/>
    <mergeCell ref="H13:L13"/>
    <mergeCell ref="H12:L12"/>
    <mergeCell ref="A10:C10"/>
    <mergeCell ref="F11:G11"/>
    <mergeCell ref="H15:L15"/>
    <mergeCell ref="H14:L14"/>
    <mergeCell ref="H11:L11"/>
    <mergeCell ref="D12:E12"/>
    <mergeCell ref="H18:L18"/>
    <mergeCell ref="D14:E14"/>
    <mergeCell ref="D15:E15"/>
    <mergeCell ref="D17:E17"/>
    <mergeCell ref="D18:E18"/>
    <mergeCell ref="H16:L16"/>
    <mergeCell ref="A1:L1"/>
    <mergeCell ref="B2:L2"/>
    <mergeCell ref="D8:E8"/>
    <mergeCell ref="F8:G8"/>
    <mergeCell ref="F9:G9"/>
    <mergeCell ref="D9:E9"/>
    <mergeCell ref="A9:C9"/>
    <mergeCell ref="A3:A4"/>
    <mergeCell ref="B3:C3"/>
    <mergeCell ref="D3:D4"/>
    <mergeCell ref="E3:L4"/>
    <mergeCell ref="A8:C8"/>
    <mergeCell ref="A7:L7"/>
    <mergeCell ref="H9:L9"/>
    <mergeCell ref="H8:L8"/>
    <mergeCell ref="B5:D5"/>
    <mergeCell ref="B6:D6"/>
    <mergeCell ref="E6:G6"/>
    <mergeCell ref="F5:G5"/>
    <mergeCell ref="I5:L5"/>
    <mergeCell ref="H6:L6"/>
    <mergeCell ref="B78:D78"/>
    <mergeCell ref="B44:D44"/>
    <mergeCell ref="D58:H58"/>
    <mergeCell ref="B39:D39"/>
    <mergeCell ref="B79:D79"/>
    <mergeCell ref="B51:D51"/>
    <mergeCell ref="B48:D48"/>
    <mergeCell ref="B49:D49"/>
    <mergeCell ref="B50:D50"/>
    <mergeCell ref="D67:H67"/>
    <mergeCell ref="A56:B67"/>
    <mergeCell ref="B71:D71"/>
    <mergeCell ref="B72:D72"/>
    <mergeCell ref="B73:D73"/>
    <mergeCell ref="B74:D74"/>
    <mergeCell ref="B75:D75"/>
    <mergeCell ref="B76:D76"/>
    <mergeCell ref="D57:H57"/>
    <mergeCell ref="D56:H56"/>
    <mergeCell ref="D59:H59"/>
    <mergeCell ref="A53:D53"/>
    <mergeCell ref="E53:L53"/>
    <mergeCell ref="B77:D77"/>
    <mergeCell ref="A55:L55"/>
    <mergeCell ref="D65:H65"/>
    <mergeCell ref="D66:H66"/>
    <mergeCell ref="D60:H60"/>
    <mergeCell ref="D61:H61"/>
    <mergeCell ref="D62:H62"/>
    <mergeCell ref="B45:D45"/>
    <mergeCell ref="B46:D46"/>
    <mergeCell ref="B47:D47"/>
    <mergeCell ref="B42:D42"/>
    <mergeCell ref="A52:G52"/>
    <mergeCell ref="F13:G13"/>
    <mergeCell ref="B93:D93"/>
    <mergeCell ref="K52:L52"/>
    <mergeCell ref="D63:H63"/>
    <mergeCell ref="F10:G10"/>
    <mergeCell ref="A11:C11"/>
    <mergeCell ref="D11:E11"/>
    <mergeCell ref="H17:L17"/>
    <mergeCell ref="F15:G15"/>
    <mergeCell ref="F17:G17"/>
    <mergeCell ref="A16:C16"/>
    <mergeCell ref="D16:E16"/>
    <mergeCell ref="F16:G16"/>
    <mergeCell ref="H19:L19"/>
    <mergeCell ref="D13:E13"/>
    <mergeCell ref="A13:C13"/>
    <mergeCell ref="A14:C14"/>
    <mergeCell ref="A15:C15"/>
    <mergeCell ref="A17:C17"/>
    <mergeCell ref="B43:D43"/>
    <mergeCell ref="B40:D40"/>
    <mergeCell ref="B41:D41"/>
    <mergeCell ref="B36:D36"/>
    <mergeCell ref="B37:D37"/>
    <mergeCell ref="F12:G12"/>
    <mergeCell ref="B98:D98"/>
    <mergeCell ref="B99:D99"/>
    <mergeCell ref="B100:D100"/>
    <mergeCell ref="B101:D101"/>
    <mergeCell ref="B102:D102"/>
    <mergeCell ref="B103:D103"/>
    <mergeCell ref="B104:D104"/>
    <mergeCell ref="B97:D97"/>
    <mergeCell ref="B80:D80"/>
    <mergeCell ref="B81:D81"/>
    <mergeCell ref="B82:D82"/>
    <mergeCell ref="B83:D83"/>
    <mergeCell ref="B84:D84"/>
    <mergeCell ref="B85:D85"/>
    <mergeCell ref="B89:D89"/>
    <mergeCell ref="B90:D90"/>
    <mergeCell ref="B91:D91"/>
    <mergeCell ref="B86:D86"/>
    <mergeCell ref="B87:D87"/>
    <mergeCell ref="B88:D88"/>
    <mergeCell ref="B94:D94"/>
    <mergeCell ref="B95:D95"/>
    <mergeCell ref="B96:D96"/>
    <mergeCell ref="B92:D92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11:D111"/>
    <mergeCell ref="B112:D112"/>
    <mergeCell ref="B113:D113"/>
    <mergeCell ref="B114:D114"/>
    <mergeCell ref="B115:D115"/>
    <mergeCell ref="B116:D116"/>
    <mergeCell ref="B117:D117"/>
    <mergeCell ref="B105:D105"/>
    <mergeCell ref="B106:D106"/>
    <mergeCell ref="B107:D107"/>
    <mergeCell ref="B108:D108"/>
    <mergeCell ref="B109:D109"/>
    <mergeCell ref="B110:D110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66:D166"/>
    <mergeCell ref="B167:D167"/>
    <mergeCell ref="B168:D168"/>
    <mergeCell ref="B169:D169"/>
    <mergeCell ref="B170:D170"/>
    <mergeCell ref="B184:D184"/>
    <mergeCell ref="B185:D185"/>
    <mergeCell ref="B178:D178"/>
    <mergeCell ref="B179:D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B176:D176"/>
    <mergeCell ref="B177:D177"/>
  </mergeCells>
  <conditionalFormatting sqref="B3:B6 D3">
    <cfRule type="cellIs" dxfId="3" priority="5" operator="equal">
      <formula>0</formula>
    </cfRule>
  </conditionalFormatting>
  <conditionalFormatting sqref="C56:C59">
    <cfRule type="cellIs" dxfId="2" priority="3" operator="equal">
      <formula>0</formula>
    </cfRule>
  </conditionalFormatting>
  <conditionalFormatting sqref="C60:C63">
    <cfRule type="cellIs" dxfId="1" priority="2" operator="equal">
      <formula>0</formula>
    </cfRule>
  </conditionalFormatting>
  <conditionalFormatting sqref="C64:C67">
    <cfRule type="cellIs" dxfId="0" priority="1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4" fitToHeight="0" orientation="landscape" r:id="rId1"/>
  <rowBreaks count="4" manualBreakCount="4">
    <brk id="19" max="11" man="1"/>
    <brk id="40" max="11" man="1"/>
    <brk id="54" max="11" man="1"/>
    <brk id="13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1</xdr:col>
                    <xdr:colOff>638175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1</xdr:col>
                    <xdr:colOff>571500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cálculo'!$A$2:$A$4</xm:f>
          </x14:formula1>
          <xm:sqref>I22:I51</xm:sqref>
        </x14:dataValidation>
        <x14:dataValidation type="list" allowBlank="1" showInputMessage="1" showErrorMessage="1">
          <x14:formula1>
            <xm:f>'Base de cálculo'!$G$2:$G$3</xm:f>
          </x14:formula1>
          <xm:sqref>K22:K51</xm:sqref>
        </x14:dataValidation>
        <x14:dataValidation type="list" allowBlank="1" showInputMessage="1" showErrorMessage="1">
          <x14:formula1>
            <xm:f>'Base de cálculo'!$AO$2:$AO$4</xm:f>
          </x14:formula1>
          <xm:sqref>B71:D185</xm:sqref>
        </x14:dataValidation>
        <x14:dataValidation type="list" allowBlank="1" showInputMessage="1" showErrorMessage="1">
          <x14:formula1>
            <xm:f>'Base de cálculo'!$AS$4:$AS$27</xm:f>
          </x14:formula1>
          <xm:sqref>L22:L51</xm:sqref>
        </x14:dataValidation>
        <x14:dataValidation type="list" allowBlank="1" showInputMessage="1" showErrorMessage="1">
          <x14:formula1>
            <xm:f>'Base de cálculo'!$F$3:$F$11</xm:f>
          </x14:formula1>
          <xm:sqref>J22:J51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Base de cálculo</vt:lpstr>
      <vt:lpstr>Proposta</vt:lpstr>
      <vt:lpstr>Relatório final.</vt:lpstr>
      <vt:lpstr>Proposta!Area_de_impressao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Geiziani Sanches</cp:lastModifiedBy>
  <cp:lastPrinted>2018-04-19T19:49:00Z</cp:lastPrinted>
  <dcterms:created xsi:type="dcterms:W3CDTF">2017-01-19T17:32:38Z</dcterms:created>
  <dcterms:modified xsi:type="dcterms:W3CDTF">2018-06-13T18:05:30Z</dcterms:modified>
</cp:coreProperties>
</file>